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asukis\Documents\Ashraya\Terra Firma\2019-20\Project Monitor\"/>
    </mc:Choice>
  </mc:AlternateContent>
  <bookViews>
    <workbookView xWindow="0" yWindow="0" windowWidth="20490" windowHeight="7515"/>
  </bookViews>
  <sheets>
    <sheet name="Scorecard" sheetId="1" r:id="rId1"/>
  </sheets>
  <definedNames>
    <definedName name="_xlnm.Print_Area" localSheetId="0">Scorecard!$B$2:$S$71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" i="1" l="1"/>
  <c r="N66" i="1" l="1"/>
  <c r="I66" i="1"/>
  <c r="H37" i="1"/>
  <c r="H38" i="1" s="1"/>
  <c r="H39" i="1" s="1"/>
  <c r="H40" i="1" s="1"/>
  <c r="H44" i="1"/>
  <c r="H45" i="1" s="1"/>
  <c r="H46" i="1" s="1"/>
  <c r="H47" i="1" s="1"/>
  <c r="H48" i="1" s="1"/>
  <c r="H49" i="1" s="1"/>
  <c r="N58" i="1" l="1"/>
  <c r="I58" i="1"/>
  <c r="H28" i="1"/>
  <c r="H29" i="1" s="1"/>
  <c r="H30" i="1" s="1"/>
  <c r="H31" i="1" s="1"/>
  <c r="H32" i="1" s="1"/>
  <c r="N70" i="1" l="1"/>
  <c r="I70" i="1"/>
  <c r="N69" i="1"/>
  <c r="I69" i="1"/>
  <c r="N68" i="1"/>
  <c r="I68" i="1"/>
  <c r="N67" i="1"/>
  <c r="I67" i="1"/>
  <c r="N65" i="1"/>
  <c r="I65" i="1"/>
  <c r="N64" i="1"/>
  <c r="I64" i="1"/>
  <c r="N63" i="1"/>
  <c r="I63" i="1"/>
  <c r="N62" i="1"/>
  <c r="I62" i="1"/>
  <c r="N61" i="1"/>
  <c r="I61" i="1"/>
  <c r="N60" i="1"/>
  <c r="I60" i="1"/>
  <c r="N59" i="1"/>
  <c r="I59" i="1"/>
  <c r="N57" i="1"/>
  <c r="I57" i="1"/>
  <c r="N53" i="1"/>
  <c r="I53" i="1"/>
  <c r="N52" i="1"/>
  <c r="I52" i="1"/>
  <c r="N51" i="1"/>
  <c r="I51" i="1"/>
  <c r="N50" i="1"/>
  <c r="I50" i="1"/>
  <c r="N49" i="1"/>
  <c r="I49" i="1"/>
  <c r="N48" i="1"/>
  <c r="I48" i="1"/>
  <c r="N47" i="1"/>
  <c r="I47" i="1"/>
  <c r="N46" i="1"/>
  <c r="I46" i="1"/>
  <c r="N45" i="1"/>
  <c r="I45" i="1"/>
  <c r="N44" i="1"/>
  <c r="I44" i="1"/>
  <c r="N43" i="1"/>
  <c r="I43" i="1"/>
  <c r="N42" i="1"/>
  <c r="I42" i="1"/>
  <c r="N41" i="1"/>
  <c r="I41" i="1"/>
  <c r="N40" i="1"/>
  <c r="I40" i="1"/>
  <c r="N39" i="1"/>
  <c r="I39" i="1"/>
  <c r="N38" i="1"/>
  <c r="I38" i="1"/>
  <c r="N37" i="1"/>
  <c r="I37" i="1"/>
  <c r="N36" i="1"/>
  <c r="I36" i="1"/>
  <c r="N35" i="1"/>
  <c r="I35" i="1"/>
  <c r="N34" i="1"/>
  <c r="I34" i="1"/>
  <c r="N33" i="1"/>
  <c r="I33" i="1"/>
  <c r="N32" i="1"/>
  <c r="I32" i="1"/>
  <c r="N31" i="1"/>
  <c r="I31" i="1"/>
  <c r="N30" i="1"/>
  <c r="I30" i="1"/>
  <c r="N29" i="1"/>
  <c r="I29" i="1"/>
  <c r="N28" i="1"/>
  <c r="I28" i="1"/>
  <c r="N27" i="1"/>
  <c r="I27" i="1"/>
  <c r="N26" i="1"/>
  <c r="F26" i="1"/>
  <c r="I26" i="1" s="1"/>
  <c r="N25" i="1"/>
  <c r="I25" i="1"/>
  <c r="N24" i="1"/>
  <c r="I24" i="1"/>
  <c r="N23" i="1"/>
  <c r="I23" i="1"/>
  <c r="O36" i="1" l="1"/>
  <c r="AA11" i="1" s="1"/>
  <c r="J60" i="1"/>
  <c r="J36" i="1"/>
  <c r="J43" i="1"/>
  <c r="O60" i="1"/>
  <c r="AG11" i="1" s="1"/>
  <c r="J23" i="1"/>
  <c r="N55" i="1"/>
  <c r="I55" i="1"/>
  <c r="I54" i="1"/>
  <c r="N54" i="1"/>
  <c r="J27" i="1"/>
  <c r="O23" i="1"/>
  <c r="W11" i="1" s="1"/>
  <c r="W13" i="1" s="1"/>
  <c r="O27" i="1"/>
  <c r="O43" i="1"/>
  <c r="AE11" i="1" s="1"/>
  <c r="AD16" i="1" s="1"/>
  <c r="Q36" i="1" l="1"/>
  <c r="Q27" i="1"/>
  <c r="Q60" i="1"/>
  <c r="Q23" i="1"/>
  <c r="AG13" i="1"/>
  <c r="AF16" i="1"/>
  <c r="V16" i="1"/>
  <c r="Z16" i="1"/>
  <c r="AA13" i="1"/>
  <c r="Y11" i="1"/>
  <c r="X16" i="1" s="1"/>
  <c r="I56" i="1"/>
  <c r="J53" i="1" s="1"/>
  <c r="N56" i="1"/>
  <c r="O53" i="1" s="1"/>
  <c r="AC11" i="1" s="1"/>
  <c r="AC13" i="1" s="1"/>
  <c r="Q43" i="1"/>
  <c r="AE13" i="1"/>
  <c r="Y13" i="1" l="1"/>
  <c r="P23" i="1"/>
  <c r="AB16" i="1"/>
  <c r="Q53" i="1"/>
  <c r="AI11" i="1" l="1"/>
  <c r="AI13" i="1" s="1"/>
  <c r="R23" i="1"/>
  <c r="AH16" i="1" l="1"/>
</calcChain>
</file>

<file path=xl/sharedStrings.xml><?xml version="1.0" encoding="utf-8"?>
<sst xmlns="http://schemas.openxmlformats.org/spreadsheetml/2006/main" count="144" uniqueCount="90">
  <si>
    <t>Topic</t>
  </si>
  <si>
    <t>Modules - Heat</t>
  </si>
  <si>
    <t>Modules - Air</t>
  </si>
  <si>
    <t>Modules - Density</t>
  </si>
  <si>
    <t>Modules - Light</t>
  </si>
  <si>
    <t>Arvind Gupta Science Experiments</t>
  </si>
  <si>
    <t>Science Projects</t>
  </si>
  <si>
    <t>Modules - Sketching with Pencils</t>
  </si>
  <si>
    <t>Modules - Shading with Pencils</t>
  </si>
  <si>
    <t>Modules - Landscape Painting</t>
  </si>
  <si>
    <t>Modules - Still Life Painting</t>
  </si>
  <si>
    <t>Modules - Portrait Painting</t>
  </si>
  <si>
    <t>Book of the Month Club Sessions</t>
  </si>
  <si>
    <t>Kannada Remedy Sessions - Batch 1</t>
  </si>
  <si>
    <t>Kannada Remedy Sessions - Batch 2</t>
  </si>
  <si>
    <t>Kannada Remedy Sessions - Batch 3</t>
  </si>
  <si>
    <t>Speed Reading Competition</t>
  </si>
  <si>
    <t>Library</t>
  </si>
  <si>
    <t>Program</t>
  </si>
  <si>
    <t>Science</t>
  </si>
  <si>
    <t>Art</t>
  </si>
  <si>
    <t>Science Club</t>
  </si>
  <si>
    <t>Learning Enhancement</t>
  </si>
  <si>
    <t>Planned</t>
  </si>
  <si>
    <t>No. of Schools</t>
  </si>
  <si>
    <t>GROWBY Tests</t>
  </si>
  <si>
    <t>Project Monitoring Reports</t>
  </si>
  <si>
    <t>Monthly Receipts (Salary and Expenditure) Submitted</t>
  </si>
  <si>
    <t>All Program Schedules Signed off by School HMs</t>
  </si>
  <si>
    <t>Ashraya Newsletters</t>
  </si>
  <si>
    <t>In-face Meetings with HMs from all Schools</t>
  </si>
  <si>
    <t>Unit of Measure</t>
  </si>
  <si>
    <t>Sessions</t>
  </si>
  <si>
    <t>Projects</t>
  </si>
  <si>
    <t>Experiments</t>
  </si>
  <si>
    <t>One-time Event</t>
  </si>
  <si>
    <t>Events</t>
  </si>
  <si>
    <t>Submissions</t>
  </si>
  <si>
    <t>Completed Module with Scores</t>
  </si>
  <si>
    <t>Events with Score Submissions</t>
  </si>
  <si>
    <t>Releases</t>
  </si>
  <si>
    <t>Total Points</t>
  </si>
  <si>
    <t>Total Program Points</t>
  </si>
  <si>
    <t>No. of Units per School</t>
  </si>
  <si>
    <t>Points Per Unit</t>
  </si>
  <si>
    <t>Books Issued</t>
  </si>
  <si>
    <t>No. of Books Issued in School Year</t>
  </si>
  <si>
    <t>Batches</t>
  </si>
  <si>
    <t>Achieved to Date</t>
  </si>
  <si>
    <t>Across all Programs</t>
  </si>
  <si>
    <t>Total Points Across all Programs</t>
  </si>
  <si>
    <t>% to Plan by Program</t>
  </si>
  <si>
    <t>% to Plan Overall</t>
  </si>
  <si>
    <t>Pie</t>
  </si>
  <si>
    <t>Donut</t>
  </si>
  <si>
    <t>Learning</t>
  </si>
  <si>
    <t xml:space="preserve">Art </t>
  </si>
  <si>
    <t>Operations</t>
  </si>
  <si>
    <t>Overall</t>
  </si>
  <si>
    <t>Modules - Matter</t>
  </si>
  <si>
    <t>50% Improvement in GROWBY Learning Levels Achieved</t>
  </si>
  <si>
    <t>Computer</t>
  </si>
  <si>
    <t>Modules - Introduction to a Computer</t>
  </si>
  <si>
    <t>Modules - Elements of Word Processing (Microsoft Word)</t>
  </si>
  <si>
    <t>Modules - Spreadsheets (MS Excel)</t>
  </si>
  <si>
    <t>Modules - Making Presentations (Microsoft PowerPoint)</t>
  </si>
  <si>
    <t>Modules - Email</t>
  </si>
  <si>
    <t>Project - Document Writing using Microsoft Word</t>
  </si>
  <si>
    <t>Project - Solving a Problem using Microsft Excel</t>
  </si>
  <si>
    <t>Project - Making a Class Presentation using Micrsoft PowerPoint</t>
  </si>
  <si>
    <t>Modules -  Magnets</t>
  </si>
  <si>
    <t>MLL Activities</t>
  </si>
  <si>
    <t>Newspaper Quizzes</t>
  </si>
  <si>
    <t>Story Writing Competitions</t>
  </si>
  <si>
    <t>Paint Murals in Schools or Village</t>
  </si>
  <si>
    <t>Final Science Exam with Certifications</t>
  </si>
  <si>
    <t>Final Art Exam with Certifications</t>
  </si>
  <si>
    <t>Enactions</t>
  </si>
  <si>
    <t>Final Exam for Book of the Month Club with Certifications</t>
  </si>
  <si>
    <t>Meetings with Parents</t>
  </si>
  <si>
    <t>Date</t>
  </si>
  <si>
    <t>March 31 2019</t>
  </si>
  <si>
    <t>Modules - Internet and Web Browsers</t>
  </si>
  <si>
    <t>Modules - Windows Operating System &amp; Explorer</t>
  </si>
  <si>
    <t>Enacted Dramas</t>
  </si>
  <si>
    <t>Program Operations &amp; All Rounder Program</t>
  </si>
  <si>
    <t>All-Rounder Projects</t>
  </si>
  <si>
    <t>Mini Bi-Weekly Audits</t>
  </si>
  <si>
    <t>Monthly (Finances, Attendance, Work &amp; Asset) Full Audits by Auditor</t>
  </si>
  <si>
    <t>ASHRAYA Project Terra Firma 2019-20 Scorecard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</si>
</sst>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horizontal="left" vertical="center" wrapText="1"/>
    </xf>
    <xf numFmtId="0" fontId="0" fillId="3" borderId="0" xfId="0" applyFill="1" applyAlignment="1" applyProtection="1">
      <alignment vertical="center" wrapText="1"/>
    </xf>
    <xf numFmtId="0" fontId="0" fillId="0" borderId="8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0" fillId="0" borderId="9" xfId="0" applyBorder="1" applyAlignment="1" applyProtection="1">
      <alignment horizontal="left" vertical="center" wrapText="1"/>
    </xf>
    <xf numFmtId="0" fontId="0" fillId="3" borderId="10" xfId="0" applyFill="1" applyBorder="1" applyAlignment="1" applyProtection="1">
      <alignment vertical="center" wrapText="1"/>
    </xf>
    <xf numFmtId="0" fontId="0" fillId="0" borderId="11" xfId="0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horizontal="left" vertical="center" wrapText="1"/>
    </xf>
    <xf numFmtId="0" fontId="0" fillId="3" borderId="12" xfId="0" applyFill="1" applyBorder="1" applyAlignment="1" applyProtection="1">
      <alignment vertical="center" wrapText="1"/>
    </xf>
    <xf numFmtId="0" fontId="1" fillId="8" borderId="1" xfId="0" applyFont="1" applyFill="1" applyBorder="1" applyAlignment="1" applyProtection="1">
      <alignment vertical="center" wrapText="1"/>
    </xf>
    <xf numFmtId="0" fontId="0" fillId="0" borderId="11" xfId="0" applyBorder="1" applyProtection="1"/>
    <xf numFmtId="0" fontId="0" fillId="0" borderId="0" xfId="0" applyBorder="1" applyProtection="1"/>
    <xf numFmtId="0" fontId="0" fillId="3" borderId="12" xfId="0" applyFill="1" applyBorder="1" applyProtection="1"/>
    <xf numFmtId="0" fontId="0" fillId="3" borderId="0" xfId="0" applyFill="1" applyProtection="1"/>
    <xf numFmtId="0" fontId="0" fillId="0" borderId="0" xfId="0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10" xfId="0" applyBorder="1" applyProtection="1"/>
    <xf numFmtId="0" fontId="0" fillId="3" borderId="11" xfId="0" applyFill="1" applyBorder="1" applyProtection="1"/>
    <xf numFmtId="0" fontId="0" fillId="3" borderId="0" xfId="0" applyFill="1" applyBorder="1" applyProtection="1"/>
    <xf numFmtId="0" fontId="0" fillId="0" borderId="12" xfId="0" applyBorder="1" applyProtection="1"/>
    <xf numFmtId="0" fontId="0" fillId="0" borderId="12" xfId="0" applyBorder="1" applyAlignment="1" applyProtection="1">
      <alignment vertical="center" wrapText="1"/>
    </xf>
    <xf numFmtId="0" fontId="0" fillId="3" borderId="13" xfId="0" applyFill="1" applyBorder="1" applyProtection="1"/>
    <xf numFmtId="0" fontId="0" fillId="3" borderId="14" xfId="0" applyFill="1" applyBorder="1" applyProtection="1"/>
    <xf numFmtId="0" fontId="0" fillId="0" borderId="14" xfId="0" applyBorder="1" applyProtection="1"/>
    <xf numFmtId="0" fontId="0" fillId="0" borderId="14" xfId="0" applyBorder="1" applyAlignment="1" applyProtection="1">
      <alignment vertical="center" wrapText="1"/>
    </xf>
    <xf numFmtId="0" fontId="0" fillId="0" borderId="15" xfId="0" applyBorder="1" applyAlignment="1" applyProtection="1">
      <alignment vertical="center" wrapText="1"/>
    </xf>
    <xf numFmtId="0" fontId="1" fillId="3" borderId="12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left"/>
    </xf>
    <xf numFmtId="0" fontId="0" fillId="6" borderId="2" xfId="0" applyFill="1" applyBorder="1" applyAlignment="1" applyProtection="1">
      <alignment vertical="center" wrapText="1"/>
    </xf>
    <xf numFmtId="0" fontId="0" fillId="6" borderId="2" xfId="0" applyFill="1" applyBorder="1" applyAlignment="1" applyProtection="1">
      <alignment horizontal="left" vertical="center" wrapText="1"/>
    </xf>
    <xf numFmtId="0" fontId="0" fillId="9" borderId="2" xfId="0" applyFill="1" applyBorder="1" applyAlignment="1" applyProtection="1">
      <alignment horizontal="center" vertical="center" wrapText="1"/>
    </xf>
    <xf numFmtId="2" fontId="0" fillId="9" borderId="2" xfId="0" applyNumberFormat="1" applyFill="1" applyBorder="1" applyAlignment="1" applyProtection="1">
      <alignment horizontal="center" vertical="center" wrapText="1"/>
    </xf>
    <xf numFmtId="9" fontId="1" fillId="3" borderId="12" xfId="1" applyFont="1" applyFill="1" applyBorder="1" applyAlignment="1" applyProtection="1">
      <alignment horizontal="center" vertical="center" wrapText="1"/>
    </xf>
    <xf numFmtId="9" fontId="1" fillId="3" borderId="0" xfId="1" applyFont="1" applyFill="1" applyBorder="1" applyAlignment="1" applyProtection="1">
      <alignment horizontal="center" vertical="center" wrapText="1"/>
    </xf>
    <xf numFmtId="0" fontId="0" fillId="6" borderId="3" xfId="0" applyFill="1" applyBorder="1" applyAlignment="1" applyProtection="1">
      <alignment vertical="center" wrapText="1"/>
    </xf>
    <xf numFmtId="0" fontId="0" fillId="6" borderId="3" xfId="0" applyFill="1" applyBorder="1" applyAlignment="1" applyProtection="1">
      <alignment horizontal="left" vertical="center" wrapText="1"/>
    </xf>
    <xf numFmtId="0" fontId="0" fillId="9" borderId="3" xfId="0" applyFill="1" applyBorder="1" applyAlignment="1" applyProtection="1">
      <alignment horizontal="center" vertical="center" wrapText="1"/>
    </xf>
    <xf numFmtId="2" fontId="0" fillId="9" borderId="3" xfId="0" applyNumberFormat="1" applyFill="1" applyBorder="1" applyAlignment="1" applyProtection="1">
      <alignment horizontal="center" vertical="center" wrapText="1"/>
    </xf>
    <xf numFmtId="0" fontId="0" fillId="6" borderId="4" xfId="0" applyFill="1" applyBorder="1" applyAlignment="1" applyProtection="1">
      <alignment horizontal="left" vertical="center" wrapText="1"/>
    </xf>
    <xf numFmtId="0" fontId="0" fillId="6" borderId="4" xfId="0" applyFill="1" applyBorder="1" applyAlignment="1" applyProtection="1">
      <alignment vertical="center" wrapText="1"/>
    </xf>
    <xf numFmtId="0" fontId="0" fillId="9" borderId="4" xfId="0" applyFill="1" applyBorder="1" applyAlignment="1" applyProtection="1">
      <alignment horizontal="center" vertical="center" wrapText="1"/>
    </xf>
    <xf numFmtId="2" fontId="0" fillId="9" borderId="4" xfId="0" applyNumberForma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vertical="center" wrapText="1"/>
    </xf>
    <xf numFmtId="0" fontId="0" fillId="0" borderId="14" xfId="0" applyBorder="1" applyAlignment="1" applyProtection="1">
      <alignment horizontal="left" vertical="center" wrapText="1"/>
    </xf>
    <xf numFmtId="0" fontId="0" fillId="3" borderId="15" xfId="0" applyFill="1" applyBorder="1" applyAlignment="1" applyProtection="1">
      <alignment vertical="center" wrapText="1"/>
    </xf>
    <xf numFmtId="17" fontId="0" fillId="12" borderId="1" xfId="0" applyNumberFormat="1" applyFill="1" applyBorder="1" applyAlignment="1" applyProtection="1">
      <alignment horizontal="left"/>
      <protection locked="0"/>
    </xf>
    <xf numFmtId="0" fontId="0" fillId="12" borderId="2" xfId="0" applyFill="1" applyBorder="1" applyAlignment="1" applyProtection="1">
      <alignment horizontal="center" vertical="center" wrapText="1"/>
      <protection locked="0"/>
    </xf>
    <xf numFmtId="0" fontId="0" fillId="12" borderId="3" xfId="0" applyFill="1" applyBorder="1" applyAlignment="1" applyProtection="1">
      <alignment horizontal="center" vertical="center" wrapText="1"/>
      <protection locked="0"/>
    </xf>
    <xf numFmtId="0" fontId="0" fillId="12" borderId="4" xfId="0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vertical="center" wrapText="1"/>
    </xf>
    <xf numFmtId="0" fontId="5" fillId="3" borderId="0" xfId="0" applyFont="1" applyFill="1" applyBorder="1" applyProtection="1"/>
    <xf numFmtId="1" fontId="5" fillId="3" borderId="0" xfId="0" applyNumberFormat="1" applyFont="1" applyFill="1" applyBorder="1" applyAlignment="1" applyProtection="1">
      <alignment horizontal="center"/>
    </xf>
    <xf numFmtId="164" fontId="5" fillId="3" borderId="0" xfId="0" applyNumberFormat="1" applyFont="1" applyFill="1" applyBorder="1" applyAlignment="1" applyProtection="1">
      <alignment horizontal="left"/>
    </xf>
    <xf numFmtId="164" fontId="5" fillId="3" borderId="0" xfId="0" applyNumberFormat="1" applyFont="1" applyFill="1" applyBorder="1" applyAlignment="1" applyProtection="1">
      <alignment horizontal="left" vertical="center" wrapText="1"/>
    </xf>
    <xf numFmtId="164" fontId="0" fillId="12" borderId="2" xfId="0" applyNumberFormat="1" applyFill="1" applyBorder="1" applyAlignment="1" applyProtection="1">
      <alignment horizontal="center" vertical="center" wrapText="1"/>
      <protection locked="0"/>
    </xf>
    <xf numFmtId="164" fontId="0" fillId="12" borderId="3" xfId="0" applyNumberFormat="1" applyFill="1" applyBorder="1" applyAlignment="1" applyProtection="1">
      <alignment horizontal="center" vertical="center" wrapText="1"/>
      <protection locked="0"/>
    </xf>
    <xf numFmtId="164" fontId="0" fillId="12" borderId="4" xfId="0" applyNumberFormat="1" applyFill="1" applyBorder="1" applyAlignment="1" applyProtection="1">
      <alignment horizontal="center" vertical="center" wrapText="1"/>
      <protection locked="0"/>
    </xf>
    <xf numFmtId="1" fontId="0" fillId="9" borderId="3" xfId="0" applyNumberFormat="1" applyFill="1" applyBorder="1" applyAlignment="1" applyProtection="1">
      <alignment horizontal="center" vertical="center" wrapText="1"/>
    </xf>
    <xf numFmtId="164" fontId="0" fillId="9" borderId="2" xfId="0" applyNumberFormat="1" applyFill="1" applyBorder="1" applyAlignment="1" applyProtection="1">
      <alignment horizontal="center" vertical="center" wrapText="1"/>
    </xf>
    <xf numFmtId="164" fontId="0" fillId="9" borderId="3" xfId="0" applyNumberFormat="1" applyFill="1" applyBorder="1" applyAlignment="1" applyProtection="1">
      <alignment horizontal="center" vertical="center" wrapText="1"/>
    </xf>
    <xf numFmtId="164" fontId="0" fillId="9" borderId="4" xfId="0" applyNumberFormat="1" applyFill="1" applyBorder="1" applyAlignment="1" applyProtection="1">
      <alignment horizontal="center" vertical="center" wrapText="1"/>
    </xf>
    <xf numFmtId="164" fontId="0" fillId="2" borderId="2" xfId="0" applyNumberFormat="1" applyFill="1" applyBorder="1" applyAlignment="1" applyProtection="1">
      <alignment horizontal="center" vertical="center" wrapText="1"/>
    </xf>
    <xf numFmtId="164" fontId="0" fillId="2" borderId="3" xfId="0" applyNumberFormat="1" applyFill="1" applyBorder="1" applyAlignment="1" applyProtection="1">
      <alignment horizontal="center" vertical="center" wrapText="1"/>
    </xf>
    <xf numFmtId="164" fontId="0" fillId="2" borderId="4" xfId="0" applyNumberForma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center"/>
    </xf>
    <xf numFmtId="0" fontId="5" fillId="3" borderId="0" xfId="0" applyFont="1" applyFill="1" applyAlignment="1" applyProtection="1">
      <alignment vertical="center" wrapText="1"/>
    </xf>
    <xf numFmtId="0" fontId="5" fillId="0" borderId="0" xfId="0" applyFont="1" applyAlignment="1" applyProtection="1">
      <alignment vertical="center" wrapText="1"/>
    </xf>
    <xf numFmtId="0" fontId="5" fillId="0" borderId="0" xfId="0" applyFont="1" applyProtection="1"/>
    <xf numFmtId="0" fontId="6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0" fontId="5" fillId="3" borderId="0" xfId="0" applyFont="1" applyFill="1" applyProtection="1"/>
    <xf numFmtId="9" fontId="6" fillId="3" borderId="0" xfId="1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vertical="center" wrapText="1"/>
    </xf>
    <xf numFmtId="0" fontId="8" fillId="3" borderId="0" xfId="0" applyFont="1" applyFill="1" applyBorder="1" applyAlignment="1" applyProtection="1">
      <alignment vertical="center" wrapText="1"/>
    </xf>
    <xf numFmtId="0" fontId="8" fillId="3" borderId="0" xfId="0" applyFont="1" applyFill="1" applyBorder="1" applyProtection="1"/>
    <xf numFmtId="0" fontId="8" fillId="0" borderId="0" xfId="0" applyFont="1" applyProtection="1"/>
    <xf numFmtId="0" fontId="5" fillId="3" borderId="0" xfId="0" applyFont="1" applyFill="1" applyBorder="1" applyAlignment="1" applyProtection="1">
      <alignment horizontal="center"/>
    </xf>
    <xf numFmtId="164" fontId="1" fillId="11" borderId="2" xfId="0" applyNumberFormat="1" applyFont="1" applyFill="1" applyBorder="1" applyAlignment="1" applyProtection="1">
      <alignment horizontal="center" vertical="center" wrapText="1"/>
    </xf>
    <xf numFmtId="164" fontId="1" fillId="11" borderId="3" xfId="0" applyNumberFormat="1" applyFont="1" applyFill="1" applyBorder="1" applyAlignment="1" applyProtection="1">
      <alignment horizontal="center" vertical="center" wrapText="1"/>
    </xf>
    <xf numFmtId="164" fontId="1" fillId="11" borderId="4" xfId="0" applyNumberFormat="1" applyFont="1" applyFill="1" applyBorder="1" applyAlignment="1" applyProtection="1">
      <alignment horizontal="center" vertical="center" wrapText="1"/>
    </xf>
    <xf numFmtId="9" fontId="1" fillId="11" borderId="2" xfId="1" applyFont="1" applyFill="1" applyBorder="1" applyAlignment="1" applyProtection="1">
      <alignment horizontal="center" vertical="center" wrapText="1"/>
    </xf>
    <xf numFmtId="9" fontId="1" fillId="11" borderId="3" xfId="1" applyFont="1" applyFill="1" applyBorder="1" applyAlignment="1" applyProtection="1">
      <alignment horizontal="center" vertical="center" wrapText="1"/>
    </xf>
    <xf numFmtId="9" fontId="1" fillId="11" borderId="4" xfId="1" applyFont="1" applyFill="1" applyBorder="1" applyAlignment="1" applyProtection="1">
      <alignment horizontal="center" vertical="center" wrapText="1"/>
    </xf>
    <xf numFmtId="0" fontId="1" fillId="7" borderId="2" xfId="0" applyFont="1" applyFill="1" applyBorder="1" applyAlignment="1" applyProtection="1">
      <alignment horizontal="left" vertical="center" wrapText="1"/>
    </xf>
    <xf numFmtId="0" fontId="1" fillId="7" borderId="3" xfId="0" applyFont="1" applyFill="1" applyBorder="1" applyAlignment="1" applyProtection="1">
      <alignment horizontal="left" vertical="center" wrapText="1"/>
    </xf>
    <xf numFmtId="0" fontId="1" fillId="7" borderId="4" xfId="0" applyFont="1" applyFill="1" applyBorder="1" applyAlignment="1" applyProtection="1">
      <alignment horizontal="left" vertical="center" wrapText="1"/>
    </xf>
    <xf numFmtId="164" fontId="1" fillId="10" borderId="2" xfId="0" applyNumberFormat="1" applyFont="1" applyFill="1" applyBorder="1" applyAlignment="1" applyProtection="1">
      <alignment horizontal="center" vertical="center" wrapText="1"/>
    </xf>
    <xf numFmtId="164" fontId="1" fillId="10" borderId="3" xfId="0" applyNumberFormat="1" applyFont="1" applyFill="1" applyBorder="1" applyAlignment="1" applyProtection="1">
      <alignment horizontal="center" vertical="center" wrapText="1"/>
    </xf>
    <xf numFmtId="164" fontId="1" fillId="10" borderId="4" xfId="0" applyNumberFormat="1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left" vertical="center" wrapText="1"/>
    </xf>
    <xf numFmtId="0" fontId="4" fillId="8" borderId="16" xfId="0" applyFont="1" applyFill="1" applyBorder="1" applyAlignment="1" applyProtection="1">
      <alignment horizontal="center" vertical="center" wrapText="1"/>
    </xf>
    <xf numFmtId="0" fontId="4" fillId="8" borderId="17" xfId="0" applyFont="1" applyFill="1" applyBorder="1" applyAlignment="1" applyProtection="1">
      <alignment horizontal="center" vertical="center" wrapText="1"/>
    </xf>
    <xf numFmtId="0" fontId="4" fillId="8" borderId="18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left" vertical="center" wrapText="1"/>
    </xf>
    <xf numFmtId="0" fontId="2" fillId="5" borderId="4" xfId="0" applyFont="1" applyFill="1" applyBorder="1" applyAlignment="1" applyProtection="1">
      <alignment horizontal="left" vertical="center" wrapText="1"/>
    </xf>
    <xf numFmtId="0" fontId="1" fillId="5" borderId="5" xfId="0" applyFont="1" applyFill="1" applyBorder="1" applyAlignment="1" applyProtection="1">
      <alignment horizontal="center" vertical="center" wrapText="1"/>
    </xf>
    <xf numFmtId="0" fontId="1" fillId="5" borderId="6" xfId="0" applyFont="1" applyFill="1" applyBorder="1" applyAlignment="1" applyProtection="1">
      <alignment horizontal="center" vertical="center" wrapText="1"/>
    </xf>
    <xf numFmtId="0" fontId="1" fillId="5" borderId="7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Library Program</a:t>
            </a:r>
          </a:p>
        </c:rich>
      </c:tx>
      <c:layout>
        <c:manualLayout>
          <c:xMode val="edge"/>
          <c:yMode val="edge"/>
          <c:x val="0.26277607582010443"/>
          <c:y val="2.6800670016750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248103231469057"/>
          <c:y val="0.17948060512536435"/>
          <c:w val="0.52502687967862538"/>
          <c:h val="0.82051939487463565"/>
        </c:manualLayout>
      </c:layout>
      <c:doughnutChart>
        <c:varyColors val="1"/>
        <c:ser>
          <c:idx val="0"/>
          <c:order val="0"/>
          <c:tx>
            <c:strRef>
              <c:f>Scorecard!$V$10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87DC-467A-B2DE-EFE8B9346EF2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87DC-467A-B2DE-EFE8B9346EF2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87DC-467A-B2DE-EFE8B9346EF2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87DC-467A-B2DE-EFE8B9346EF2}"/>
              </c:ext>
            </c:extLst>
          </c:dPt>
          <c:val>
            <c:numRef>
              <c:f>Scorecard!$V$11:$V$14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C-467A-B2DE-EFE8B934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Scorecard!$W$10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87DC-467A-B2DE-EFE8B9346EF2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87DC-467A-B2DE-EFE8B9346EF2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87DC-467A-B2DE-EFE8B9346EF2}"/>
              </c:ext>
            </c:extLst>
          </c:dPt>
          <c:val>
            <c:numRef>
              <c:f>Scorecard!$W$11:$W$13</c:f>
              <c:numCache>
                <c:formatCode>0</c:formatCode>
                <c:ptCount val="3"/>
                <c:pt idx="0">
                  <c:v>98</c:v>
                </c:pt>
                <c:pt idx="1">
                  <c:v>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DC-467A-B2DE-EFE8B934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Science</a:t>
            </a:r>
            <a:r>
              <a:rPr lang="en-US" sz="1400" baseline="0"/>
              <a:t> Club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417758882376124"/>
          <c:y val="0.17506205389484683"/>
          <c:w val="0.51249763108684898"/>
          <c:h val="0.72584506122255077"/>
        </c:manualLayout>
      </c:layout>
      <c:doughnutChart>
        <c:varyColors val="1"/>
        <c:ser>
          <c:idx val="0"/>
          <c:order val="0"/>
          <c:tx>
            <c:strRef>
              <c:f>Scorecard!$X$10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9FE7-4CA5-9012-8A6BF24F2E4C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9FE7-4CA5-9012-8A6BF24F2E4C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9FE7-4CA5-9012-8A6BF24F2E4C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9FE7-4CA5-9012-8A6BF24F2E4C}"/>
              </c:ext>
            </c:extLst>
          </c:dPt>
          <c:val>
            <c:numRef>
              <c:f>Scorecard!$X$11:$X$14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E7-4CA5-9012-8A6BF24F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Scorecard!$Y$10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9FE7-4CA5-9012-8A6BF24F2E4C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9FE7-4CA5-9012-8A6BF24F2E4C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9FE7-4CA5-9012-8A6BF24F2E4C}"/>
              </c:ext>
            </c:extLst>
          </c:dPt>
          <c:val>
            <c:numRef>
              <c:f>Scorecard!$Y$11:$Y$13</c:f>
              <c:numCache>
                <c:formatCode>0</c:formatCode>
                <c:ptCount val="3"/>
                <c:pt idx="0">
                  <c:v>96</c:v>
                </c:pt>
                <c:pt idx="1">
                  <c:v>1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E7-4CA5-9012-8A6BF24F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Art Program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854539921640229"/>
          <c:y val="0.17905681144695623"/>
          <c:w val="0.55411464871238925"/>
          <c:h val="0.70477254859271621"/>
        </c:manualLayout>
      </c:layout>
      <c:doughnutChart>
        <c:varyColors val="1"/>
        <c:ser>
          <c:idx val="0"/>
          <c:order val="0"/>
          <c:tx>
            <c:strRef>
              <c:f>Scorecard!$Z$10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C8CC-4A72-9266-282CA6CCF767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C8CC-4A72-9266-282CA6CCF767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C8CC-4A72-9266-282CA6CCF767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C8CC-4A72-9266-282CA6CCF767}"/>
              </c:ext>
            </c:extLst>
          </c:dPt>
          <c:val>
            <c:numRef>
              <c:f>Scorecard!$Z$11:$Z$14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CC-4A72-9266-282CA6CC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Scorecard!$AA$10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8CC-4A72-9266-282CA6CCF76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C8CC-4A72-9266-282CA6CCF767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8CC-4A72-9266-282CA6CCF767}"/>
              </c:ext>
            </c:extLst>
          </c:dPt>
          <c:val>
            <c:numRef>
              <c:f>Scorecard!$AA$11:$AA$13</c:f>
              <c:numCache>
                <c:formatCode>0</c:formatCode>
                <c:ptCount val="3"/>
                <c:pt idx="0">
                  <c:v>96</c:v>
                </c:pt>
                <c:pt idx="1">
                  <c:v>1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8CC-4A72-9266-282CA6CC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Learning Program</a:t>
            </a:r>
          </a:p>
        </c:rich>
      </c:tx>
      <c:layout>
        <c:manualLayout>
          <c:xMode val="edge"/>
          <c:yMode val="edge"/>
          <c:x val="0.20784232879980913"/>
          <c:y val="0.1357349734268291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95306132188022"/>
          <c:y val="0.28069548075049572"/>
          <c:w val="0.57857542352660463"/>
          <c:h val="0.69479581427867365"/>
        </c:manualLayout>
      </c:layout>
      <c:doughnutChart>
        <c:varyColors val="1"/>
        <c:ser>
          <c:idx val="0"/>
          <c:order val="0"/>
          <c:tx>
            <c:strRef>
              <c:f>Scorecard!$AB$10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508C-4A0B-AC39-9648FD58D832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508C-4A0B-AC39-9648FD58D832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508C-4A0B-AC39-9648FD58D832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508C-4A0B-AC39-9648FD58D832}"/>
              </c:ext>
            </c:extLst>
          </c:dPt>
          <c:val>
            <c:numRef>
              <c:f>Scorecard!$AB$11:$AB$14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8C-4A0B-AC39-9648FD58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Scorecard!$AC$10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508C-4A0B-AC39-9648FD58D832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508C-4A0B-AC39-9648FD58D832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508C-4A0B-AC39-9648FD58D832}"/>
              </c:ext>
            </c:extLst>
          </c:dPt>
          <c:val>
            <c:numRef>
              <c:f>Scorecard!$AC$11:$AC$13</c:f>
              <c:numCache>
                <c:formatCode>0</c:formatCode>
                <c:ptCount val="3"/>
                <c:pt idx="0">
                  <c:v>103</c:v>
                </c:pt>
                <c:pt idx="1">
                  <c:v>1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8C-4A0B-AC39-9648FD58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Program Operations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8214482392154966"/>
          <c:y val="0.21209346392676526"/>
          <c:w val="0.46025055150314798"/>
          <c:h val="0.73191063312207927"/>
        </c:manualLayout>
      </c:layout>
      <c:doughnutChart>
        <c:varyColors val="1"/>
        <c:ser>
          <c:idx val="0"/>
          <c:order val="0"/>
          <c:tx>
            <c:strRef>
              <c:f>Scorecard!$AF$10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5EF8-48CA-8102-11828D525B7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5EF8-48CA-8102-11828D525B7D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5EF8-48CA-8102-11828D525B7D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5EF8-48CA-8102-11828D525B7D}"/>
              </c:ext>
            </c:extLst>
          </c:dPt>
          <c:val>
            <c:numRef>
              <c:f>Scorecard!$AF$11:$AF$14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F8-48CA-8102-11828D52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Scorecard!$AG$10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5EF8-48CA-8102-11828D525B7D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5EF8-48CA-8102-11828D525B7D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5EF8-48CA-8102-11828D525B7D}"/>
              </c:ext>
            </c:extLst>
          </c:dPt>
          <c:val>
            <c:numRef>
              <c:f>Scorecard!$AG$11:$AG$13</c:f>
              <c:numCache>
                <c:formatCode>0</c:formatCode>
                <c:ptCount val="3"/>
                <c:pt idx="0">
                  <c:v>90</c:v>
                </c:pt>
                <c:pt idx="1">
                  <c:v>1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F8-48CA-8102-11828D52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Overall</a:t>
            </a:r>
          </a:p>
        </c:rich>
      </c:tx>
      <c:layout>
        <c:manualLayout>
          <c:xMode val="edge"/>
          <c:yMode val="edge"/>
          <c:x val="0.37949341438703144"/>
          <c:y val="4.732437857032576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692650120862554"/>
          <c:y val="0.14543708507024858"/>
          <c:w val="0.44156746364151289"/>
          <c:h val="0.85456291492975145"/>
        </c:manualLayout>
      </c:layout>
      <c:doughnutChart>
        <c:varyColors val="1"/>
        <c:ser>
          <c:idx val="0"/>
          <c:order val="0"/>
          <c:tx>
            <c:strRef>
              <c:f>Scorecard!$AH$10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9FAF-4D7D-994D-2A28EF6B8C8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9FAF-4D7D-994D-2A28EF6B8C8D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9FAF-4D7D-994D-2A28EF6B8C8D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9FAF-4D7D-994D-2A28EF6B8C8D}"/>
              </c:ext>
            </c:extLst>
          </c:dPt>
          <c:val>
            <c:numRef>
              <c:f>Scorecard!$AH$11:$AH$14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AF-4D7D-994D-2A28EF6B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Scorecard!$AI$10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9FAF-4D7D-994D-2A28EF6B8C8D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9FAF-4D7D-994D-2A28EF6B8C8D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9FAF-4D7D-994D-2A28EF6B8C8D}"/>
              </c:ext>
            </c:extLst>
          </c:dPt>
          <c:val>
            <c:numRef>
              <c:f>Scorecard!$AI$11:$AI$13</c:f>
              <c:numCache>
                <c:formatCode>0</c:formatCode>
                <c:ptCount val="3"/>
                <c:pt idx="0">
                  <c:v>96</c:v>
                </c:pt>
                <c:pt idx="1">
                  <c:v>1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AF-4D7D-994D-2A28EF6B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Computer Program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8214482392154966"/>
          <c:y val="0.21209346392676526"/>
          <c:w val="0.46025055150314798"/>
          <c:h val="0.73191063312207927"/>
        </c:manualLayout>
      </c:layout>
      <c:doughnutChart>
        <c:varyColors val="1"/>
        <c:ser>
          <c:idx val="0"/>
          <c:order val="0"/>
          <c:tx>
            <c:strRef>
              <c:f>Scorecard!$AF$10</c:f>
              <c:strCache>
                <c:ptCount val="1"/>
                <c:pt idx="0">
                  <c:v>Donut</c:v>
                </c:pt>
              </c:strCache>
            </c:strRef>
          </c:tx>
          <c:dPt>
            <c:idx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C21C-4B4A-B6CC-4D9587134F7E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C21C-4B4A-B6CC-4D9587134F7E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C21C-4B4A-B6CC-4D9587134F7E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C21C-4B4A-B6CC-4D9587134F7E}"/>
              </c:ext>
            </c:extLst>
          </c:dPt>
          <c:val>
            <c:numRef>
              <c:f>Scorecard!$AF$11:$AF$14</c:f>
              <c:numCache>
                <c:formatCode>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1C-4B4A-B6CC-4D958713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strRef>
              <c:f>Scorecard!$AG$10</c:f>
              <c:strCache>
                <c:ptCount val="1"/>
                <c:pt idx="0">
                  <c:v>Pie</c:v>
                </c:pt>
              </c:strCache>
            </c:strRef>
          </c:tx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21C-4B4A-B6CC-4D9587134F7E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C21C-4B4A-B6CC-4D9587134F7E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21C-4B4A-B6CC-4D9587134F7E}"/>
              </c:ext>
            </c:extLst>
          </c:dPt>
          <c:val>
            <c:numRef>
              <c:f>Scorecard!$AG$11:$AG$13</c:f>
              <c:numCache>
                <c:formatCode>0</c:formatCode>
                <c:ptCount val="3"/>
                <c:pt idx="0">
                  <c:v>90</c:v>
                </c:pt>
                <c:pt idx="1">
                  <c:v>1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1C-4B4A-B6CC-4D958713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733426</xdr:colOff>
      <xdr:row>1</xdr:row>
      <xdr:rowOff>6787</xdr:rowOff>
    </xdr:from>
    <xdr:to>
      <xdr:col>10</xdr:col>
      <xdr:colOff>235450</xdr:colOff>
      <xdr:row>4</xdr:row>
      <xdr:rowOff>0</xdr:rowOff>
    </xdr:to>
    <xdr:pic>
      <xdr:nvPicPr>
        <xdr:cNvPr id="3" name="Picture 2" descr="a.jpg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" b="83692"/>
        <a:stretch/>
      </xdr:blipFill>
      <xdr:spPr>
        <a:xfrm>
          <a:off x="5806291" y="317152"/>
          <a:ext cx="4692614" cy="95641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2009775</xdr:colOff>
      <xdr:row>18</xdr:row>
      <xdr:rowOff>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1019175</xdr:colOff>
      <xdr:row>8</xdr:row>
      <xdr:rowOff>180975</xdr:rowOff>
    </xdr:from>
    <xdr:to>
      <xdr:col>4</xdr:col>
      <xdr:colOff>76200</xdr:colOff>
      <xdr:row>18</xdr:row>
      <xdr:rowOff>0</xdr:rowOff>
    </xdr:to>
    <xdr:graphicFrame macro="">
      <xdr:nvGraphicFramePr>
        <xdr:cNvPr id="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3419475</xdr:colOff>
      <xdr:row>9</xdr:row>
      <xdr:rowOff>28575</xdr:rowOff>
    </xdr:from>
    <xdr:to>
      <xdr:col>4</xdr:col>
      <xdr:colOff>2124075</xdr:colOff>
      <xdr:row>18</xdr:row>
      <xdr:rowOff>0</xdr:rowOff>
    </xdr:to>
    <xdr:graphicFrame macro="">
      <xdr:nvGraphicFramePr>
        <xdr:cNvPr id="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1571624</xdr:colOff>
      <xdr:row>7</xdr:row>
      <xdr:rowOff>133350</xdr:rowOff>
    </xdr:from>
    <xdr:to>
      <xdr:col>8</xdr:col>
      <xdr:colOff>219074</xdr:colOff>
      <xdr:row>18</xdr:row>
      <xdr:rowOff>0</xdr:rowOff>
    </xdr:to>
    <xdr:graphicFrame macro="">
      <xdr:nvGraphicFramePr>
        <xdr:cNvPr id="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514350</xdr:colOff>
      <xdr:row>9</xdr:row>
      <xdr:rowOff>0</xdr:rowOff>
    </xdr:from>
    <xdr:to>
      <xdr:col>15</xdr:col>
      <xdr:colOff>466725</xdr:colOff>
      <xdr:row>17</xdr:row>
      <xdr:rowOff>190500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76200</xdr:colOff>
      <xdr:row>9</xdr:row>
      <xdr:rowOff>47625</xdr:rowOff>
    </xdr:from>
    <xdr:to>
      <xdr:col>19</xdr:col>
      <xdr:colOff>685800</xdr:colOff>
      <xdr:row>17</xdr:row>
      <xdr:rowOff>142875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857251</xdr:colOff>
      <xdr:row>14</xdr:row>
      <xdr:rowOff>95250</xdr:rowOff>
    </xdr:from>
    <xdr:to>
      <xdr:col>3</xdr:col>
      <xdr:colOff>1123950</xdr:colOff>
      <xdr:row>15</xdr:row>
      <xdr:rowOff>161924</xdr:rowOff>
    </xdr:to>
    <xdr:sp macro="" textlink="$V$16">
      <xdr:nvSpPr>
        <xdr:cNvPr id="19" name="TextBox 18"/>
        <xdr:cNvSpPr txBox="1"/>
      </xdr:nvSpPr>
      <xdr:spPr>
        <a:xfrm>
          <a:off x="1047751" y="3390900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031D1462-B169-4DE8-91A1-229F60AC447A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/>
            <a:t>98% complete</a:t>
          </a:fld>
          <a:endParaRPr lang="en-US" b="1"/>
        </a:p>
      </xdr:txBody>
    </xdr:sp>
    <xdr:clientData/>
  </xdr:twoCellAnchor>
  <xdr:twoCellAnchor>
    <xdr:from>
      <xdr:col>3</xdr:col>
      <xdr:colOff>1952625</xdr:colOff>
      <xdr:row>14</xdr:row>
      <xdr:rowOff>95250</xdr:rowOff>
    </xdr:from>
    <xdr:to>
      <xdr:col>3</xdr:col>
      <xdr:colOff>3171824</xdr:colOff>
      <xdr:row>15</xdr:row>
      <xdr:rowOff>161924</xdr:rowOff>
    </xdr:to>
    <xdr:sp macro="" textlink="$X$16">
      <xdr:nvSpPr>
        <xdr:cNvPr id="21" name="TextBox 20"/>
        <xdr:cNvSpPr txBox="1"/>
      </xdr:nvSpPr>
      <xdr:spPr>
        <a:xfrm>
          <a:off x="3095625" y="3390900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0FDA7260-4A69-4794-A82A-F85E5D47C51B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/>
            <a:t>96% complete</a:t>
          </a:fld>
          <a:endParaRPr lang="en-US" b="1"/>
        </a:p>
      </xdr:txBody>
    </xdr:sp>
    <xdr:clientData/>
  </xdr:twoCellAnchor>
  <xdr:twoCellAnchor>
    <xdr:from>
      <xdr:col>4</xdr:col>
      <xdr:colOff>133350</xdr:colOff>
      <xdr:row>14</xdr:row>
      <xdr:rowOff>95250</xdr:rowOff>
    </xdr:from>
    <xdr:to>
      <xdr:col>4</xdr:col>
      <xdr:colOff>1352549</xdr:colOff>
      <xdr:row>15</xdr:row>
      <xdr:rowOff>161924</xdr:rowOff>
    </xdr:to>
    <xdr:sp macro="" textlink="$Z$16">
      <xdr:nvSpPr>
        <xdr:cNvPr id="22" name="TextBox 21"/>
        <xdr:cNvSpPr txBox="1"/>
      </xdr:nvSpPr>
      <xdr:spPr>
        <a:xfrm>
          <a:off x="5200650" y="3390900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0438DED-0C7A-4E2F-A00C-34D33B043F5C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/>
            <a:t>96% complete</a:t>
          </a:fld>
          <a:endParaRPr lang="en-US" b="1"/>
        </a:p>
      </xdr:txBody>
    </xdr:sp>
    <xdr:clientData/>
  </xdr:twoCellAnchor>
  <xdr:twoCellAnchor>
    <xdr:from>
      <xdr:col>5</xdr:col>
      <xdr:colOff>28575</xdr:colOff>
      <xdr:row>14</xdr:row>
      <xdr:rowOff>95250</xdr:rowOff>
    </xdr:from>
    <xdr:to>
      <xdr:col>7</xdr:col>
      <xdr:colOff>19049</xdr:colOff>
      <xdr:row>15</xdr:row>
      <xdr:rowOff>161924</xdr:rowOff>
    </xdr:to>
    <xdr:sp macro="" textlink="$AB$16">
      <xdr:nvSpPr>
        <xdr:cNvPr id="23" name="TextBox 22"/>
        <xdr:cNvSpPr txBox="1"/>
      </xdr:nvSpPr>
      <xdr:spPr>
        <a:xfrm>
          <a:off x="7229475" y="3390900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9C9F5DCF-AD99-47A7-A9EE-81995DA1458F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/>
            <a:t>103% complete</a:t>
          </a:fld>
          <a:endParaRPr lang="en-US" b="1"/>
        </a:p>
      </xdr:txBody>
    </xdr:sp>
    <xdr:clientData/>
  </xdr:twoCellAnchor>
  <xdr:twoCellAnchor>
    <xdr:from>
      <xdr:col>12</xdr:col>
      <xdr:colOff>171450</xdr:colOff>
      <xdr:row>14</xdr:row>
      <xdr:rowOff>66675</xdr:rowOff>
    </xdr:from>
    <xdr:to>
      <xdr:col>14</xdr:col>
      <xdr:colOff>171449</xdr:colOff>
      <xdr:row>15</xdr:row>
      <xdr:rowOff>133349</xdr:rowOff>
    </xdr:to>
    <xdr:sp macro="" textlink="$AF$16">
      <xdr:nvSpPr>
        <xdr:cNvPr id="24" name="TextBox 23"/>
        <xdr:cNvSpPr txBox="1"/>
      </xdr:nvSpPr>
      <xdr:spPr>
        <a:xfrm>
          <a:off x="11820525" y="3162300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BE1D6BCC-62C0-42D3-B3BA-C1DABBF9ABFE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/>
            <a:t>90% complete</a:t>
          </a:fld>
          <a:endParaRPr lang="en-US" b="1"/>
        </a:p>
      </xdr:txBody>
    </xdr:sp>
    <xdr:clientData/>
  </xdr:twoCellAnchor>
  <xdr:twoCellAnchor>
    <xdr:from>
      <xdr:col>15</xdr:col>
      <xdr:colOff>438150</xdr:colOff>
      <xdr:row>14</xdr:row>
      <xdr:rowOff>66675</xdr:rowOff>
    </xdr:from>
    <xdr:to>
      <xdr:col>17</xdr:col>
      <xdr:colOff>361949</xdr:colOff>
      <xdr:row>15</xdr:row>
      <xdr:rowOff>133349</xdr:rowOff>
    </xdr:to>
    <xdr:sp macro="" textlink="$AH$16">
      <xdr:nvSpPr>
        <xdr:cNvPr id="25" name="TextBox 24"/>
        <xdr:cNvSpPr txBox="1"/>
      </xdr:nvSpPr>
      <xdr:spPr>
        <a:xfrm>
          <a:off x="13916025" y="3162300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9F8391A-3B08-4420-8357-3331BEFBB8C8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/>
            <a:t>96% complete</a:t>
          </a:fld>
          <a:endParaRPr lang="en-US" b="1"/>
        </a:p>
      </xdr:txBody>
    </xdr:sp>
    <xdr:clientData/>
  </xdr:twoCellAnchor>
  <xdr:twoCellAnchor>
    <xdr:from>
      <xdr:col>7</xdr:col>
      <xdr:colOff>9525</xdr:colOff>
      <xdr:row>9</xdr:row>
      <xdr:rowOff>38100</xdr:rowOff>
    </xdr:from>
    <xdr:to>
      <xdr:col>11</xdr:col>
      <xdr:colOff>638175</xdr:colOff>
      <xdr:row>18</xdr:row>
      <xdr:rowOff>28575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438150</xdr:colOff>
      <xdr:row>14</xdr:row>
      <xdr:rowOff>95250</xdr:rowOff>
    </xdr:from>
    <xdr:to>
      <xdr:col>10</xdr:col>
      <xdr:colOff>438149</xdr:colOff>
      <xdr:row>15</xdr:row>
      <xdr:rowOff>161924</xdr:rowOff>
    </xdr:to>
    <xdr:sp macro="" textlink="$AD$16">
      <xdr:nvSpPr>
        <xdr:cNvPr id="17" name="TextBox 16"/>
        <xdr:cNvSpPr txBox="1"/>
      </xdr:nvSpPr>
      <xdr:spPr>
        <a:xfrm>
          <a:off x="9477375" y="3190875"/>
          <a:ext cx="121919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6E760916-5432-4E9A-B26D-81D34A5E045D}" type="TxLink">
            <a:rPr lang="en-US" sz="1100" b="1" i="0" u="none" strike="noStrike">
              <a:solidFill>
                <a:schemeClr val="tx1"/>
              </a:solidFill>
              <a:latin typeface="Calibri"/>
              <a:cs typeface="Calibri"/>
            </a:rPr>
            <a:pPr algn="ctr"/>
            <a:t>92% complete</a:t>
          </a:fld>
          <a:endParaRPr lang="en-US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B71"/>
  <sheetViews>
    <sheetView showGridLines="0" tabSelected="1" zoomScale="78" zoomScaleNormal="78" workbookViewId="0">
      <pane ySplit="22" topLeftCell="A56" activePane="bottomLeft" state="frozen"/>
      <selection pane="bottomLeft" activeCell="C5" sqref="C5:R5"/>
    </sheetView>
  </sheetViews>
  <sheetFormatPr defaultRowHeight="15" x14ac:dyDescent="0.25"/>
  <cols>
    <col min="1" max="1" width="1.7109375" style="1" customWidth="1"/>
    <col min="2" max="2" width="1.140625" style="1" customWidth="1"/>
    <col min="3" max="3" width="14.28515625" style="1" customWidth="1"/>
    <col min="4" max="4" width="66.7109375" style="1" customWidth="1"/>
    <col min="5" max="5" width="32" style="2" customWidth="1"/>
    <col min="6" max="6" width="11.42578125" style="1" customWidth="1"/>
    <col min="7" max="7" width="10.5703125" style="1" customWidth="1"/>
    <col min="8" max="9" width="9.140625" style="1"/>
    <col min="10" max="10" width="11.85546875" style="1" customWidth="1"/>
    <col min="11" max="11" width="13.85546875" style="1" customWidth="1"/>
    <col min="12" max="12" width="10.140625" style="1" customWidth="1"/>
    <col min="13" max="13" width="10.5703125" style="1" customWidth="1"/>
    <col min="14" max="14" width="9.140625" style="1"/>
    <col min="15" max="15" width="11.85546875" style="1" customWidth="1"/>
    <col min="16" max="16" width="12.85546875" style="1" customWidth="1"/>
    <col min="17" max="17" width="11" style="1" customWidth="1"/>
    <col min="18" max="18" width="9.140625" style="1"/>
    <col min="19" max="19" width="1.140625" style="3" customWidth="1"/>
    <col min="20" max="20" width="28.42578125" style="3" customWidth="1"/>
    <col min="21" max="21" width="9.140625" style="73"/>
    <col min="22" max="35" width="9.140625" style="74"/>
    <col min="36" max="37" width="9.140625" style="80"/>
    <col min="38" max="47" width="9.140625" style="74"/>
    <col min="48" max="16384" width="9.140625" style="1"/>
  </cols>
  <sheetData>
    <row r="1" spans="2:47" ht="1.5" customHeight="1" thickBot="1" x14ac:dyDescent="0.3"/>
    <row r="2" spans="2:47" ht="31.5" customHeight="1" x14ac:dyDescent="0.25">
      <c r="B2" s="4"/>
      <c r="C2" s="5"/>
      <c r="D2" s="5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</row>
    <row r="3" spans="2:47" ht="31.5" customHeight="1" x14ac:dyDescent="0.25">
      <c r="B3" s="8"/>
      <c r="C3" s="9"/>
      <c r="D3" s="9"/>
      <c r="E3" s="1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1"/>
    </row>
    <row r="4" spans="2:47" ht="13.5" customHeight="1" thickBot="1" x14ac:dyDescent="0.3">
      <c r="B4" s="8"/>
      <c r="C4" s="9"/>
      <c r="D4" s="9"/>
      <c r="E4" s="10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1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81"/>
    </row>
    <row r="5" spans="2:47" ht="30" customHeight="1" thickBot="1" x14ac:dyDescent="0.3">
      <c r="B5" s="8"/>
      <c r="C5" s="98" t="s">
        <v>89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100"/>
      <c r="S5" s="11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81"/>
    </row>
    <row r="6" spans="2:47" ht="3.75" customHeight="1" x14ac:dyDescent="0.25">
      <c r="B6" s="8"/>
      <c r="C6" s="9"/>
      <c r="D6" s="9"/>
      <c r="E6" s="10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11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81"/>
    </row>
    <row r="7" spans="2:47" x14ac:dyDescent="0.25">
      <c r="B7" s="8"/>
      <c r="C7" s="12" t="s">
        <v>80</v>
      </c>
      <c r="D7" s="53" t="s">
        <v>81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11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81"/>
    </row>
    <row r="8" spans="2:47" s="17" customFormat="1" ht="3.75" customHeight="1" thickBot="1" x14ac:dyDescent="0.3"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5"/>
      <c r="T8" s="16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82"/>
      <c r="AK8" s="83"/>
      <c r="AL8" s="75"/>
      <c r="AM8" s="75"/>
      <c r="AN8" s="75"/>
      <c r="AO8" s="75"/>
      <c r="AP8" s="75"/>
      <c r="AQ8" s="75"/>
      <c r="AR8" s="75"/>
      <c r="AS8" s="75"/>
      <c r="AT8" s="75"/>
      <c r="AU8" s="75"/>
    </row>
    <row r="9" spans="2:47" s="17" customFormat="1" x14ac:dyDescent="0.25">
      <c r="B9" s="13"/>
      <c r="C9" s="18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5"/>
      <c r="T9" s="16"/>
      <c r="U9" s="58"/>
      <c r="V9" s="84" t="s">
        <v>17</v>
      </c>
      <c r="W9" s="84"/>
      <c r="X9" s="84" t="s">
        <v>19</v>
      </c>
      <c r="Y9" s="84"/>
      <c r="Z9" s="84" t="s">
        <v>56</v>
      </c>
      <c r="AA9" s="84"/>
      <c r="AB9" s="84" t="s">
        <v>55</v>
      </c>
      <c r="AC9" s="84"/>
      <c r="AD9" s="84" t="s">
        <v>61</v>
      </c>
      <c r="AE9" s="84"/>
      <c r="AF9" s="84" t="s">
        <v>57</v>
      </c>
      <c r="AG9" s="84"/>
      <c r="AH9" s="84" t="s">
        <v>58</v>
      </c>
      <c r="AI9" s="84"/>
      <c r="AJ9" s="82"/>
      <c r="AK9" s="83"/>
      <c r="AL9" s="75"/>
      <c r="AM9" s="75"/>
      <c r="AN9" s="75"/>
      <c r="AO9" s="75"/>
      <c r="AP9" s="75"/>
      <c r="AQ9" s="75"/>
      <c r="AR9" s="75"/>
      <c r="AS9" s="75"/>
      <c r="AT9" s="75"/>
      <c r="AU9" s="75"/>
    </row>
    <row r="10" spans="2:47" s="17" customFormat="1" x14ac:dyDescent="0.25">
      <c r="B10" s="13"/>
      <c r="C10" s="21"/>
      <c r="D10" s="22"/>
      <c r="E10" s="22"/>
      <c r="F10" s="22"/>
      <c r="G10" s="22"/>
      <c r="H10" s="14"/>
      <c r="I10" s="9"/>
      <c r="J10" s="9"/>
      <c r="K10" s="9"/>
      <c r="L10" s="14"/>
      <c r="M10" s="14"/>
      <c r="N10" s="14"/>
      <c r="O10" s="14"/>
      <c r="P10" s="14"/>
      <c r="Q10" s="14"/>
      <c r="R10" s="23"/>
      <c r="S10" s="15"/>
      <c r="T10" s="16"/>
      <c r="U10" s="58"/>
      <c r="V10" s="72" t="s">
        <v>54</v>
      </c>
      <c r="W10" s="72" t="s">
        <v>53</v>
      </c>
      <c r="X10" s="72" t="s">
        <v>54</v>
      </c>
      <c r="Y10" s="72" t="s">
        <v>53</v>
      </c>
      <c r="Z10" s="72" t="s">
        <v>54</v>
      </c>
      <c r="AA10" s="72" t="s">
        <v>53</v>
      </c>
      <c r="AB10" s="72" t="s">
        <v>54</v>
      </c>
      <c r="AC10" s="72" t="s">
        <v>53</v>
      </c>
      <c r="AD10" s="72" t="s">
        <v>54</v>
      </c>
      <c r="AE10" s="72" t="s">
        <v>53</v>
      </c>
      <c r="AF10" s="72" t="s">
        <v>54</v>
      </c>
      <c r="AG10" s="72" t="s">
        <v>53</v>
      </c>
      <c r="AH10" s="72" t="s">
        <v>54</v>
      </c>
      <c r="AI10" s="72" t="s">
        <v>53</v>
      </c>
      <c r="AJ10" s="82"/>
      <c r="AK10" s="83"/>
      <c r="AL10" s="75"/>
      <c r="AM10" s="75"/>
      <c r="AN10" s="75"/>
      <c r="AO10" s="75"/>
      <c r="AP10" s="75"/>
      <c r="AQ10" s="75"/>
      <c r="AR10" s="75"/>
      <c r="AS10" s="75"/>
      <c r="AT10" s="75"/>
      <c r="AU10" s="75"/>
    </row>
    <row r="11" spans="2:47" s="17" customFormat="1" x14ac:dyDescent="0.25">
      <c r="B11" s="13"/>
      <c r="C11" s="21"/>
      <c r="D11" s="22"/>
      <c r="E11" s="22"/>
      <c r="F11" s="22"/>
      <c r="G11" s="22"/>
      <c r="H11" s="14"/>
      <c r="I11" s="9"/>
      <c r="J11" s="9"/>
      <c r="K11" s="9"/>
      <c r="L11" s="14"/>
      <c r="M11" s="14"/>
      <c r="N11" s="14"/>
      <c r="O11" s="14"/>
      <c r="P11" s="14"/>
      <c r="Q11" s="14"/>
      <c r="R11" s="23"/>
      <c r="S11" s="15"/>
      <c r="T11" s="16"/>
      <c r="U11" s="58"/>
      <c r="V11" s="59">
        <v>25</v>
      </c>
      <c r="W11" s="59">
        <f>INT(O23)</f>
        <v>98</v>
      </c>
      <c r="X11" s="59">
        <v>25</v>
      </c>
      <c r="Y11" s="59">
        <f>INT(O27)</f>
        <v>96</v>
      </c>
      <c r="Z11" s="59">
        <v>25</v>
      </c>
      <c r="AA11" s="59">
        <f>INT(O36)</f>
        <v>96</v>
      </c>
      <c r="AB11" s="59">
        <v>25</v>
      </c>
      <c r="AC11" s="59">
        <f>INT(O53)</f>
        <v>103</v>
      </c>
      <c r="AD11" s="59">
        <v>25</v>
      </c>
      <c r="AE11" s="59">
        <f>INT(O43)</f>
        <v>92</v>
      </c>
      <c r="AF11" s="59">
        <v>25</v>
      </c>
      <c r="AG11" s="59">
        <f>INT(O60)</f>
        <v>90</v>
      </c>
      <c r="AH11" s="59">
        <v>25</v>
      </c>
      <c r="AI11" s="59">
        <f>INT(P23/6)</f>
        <v>96</v>
      </c>
      <c r="AJ11" s="82"/>
      <c r="AK11" s="83"/>
      <c r="AL11" s="75"/>
      <c r="AM11" s="75"/>
      <c r="AN11" s="75"/>
      <c r="AO11" s="75"/>
      <c r="AP11" s="75"/>
      <c r="AQ11" s="75"/>
      <c r="AR11" s="75"/>
      <c r="AS11" s="75"/>
      <c r="AT11" s="75"/>
      <c r="AU11" s="75"/>
    </row>
    <row r="12" spans="2:47" s="17" customFormat="1" x14ac:dyDescent="0.25">
      <c r="B12" s="13"/>
      <c r="C12" s="21"/>
      <c r="D12" s="22"/>
      <c r="E12" s="22"/>
      <c r="F12" s="22"/>
      <c r="G12" s="22"/>
      <c r="H12" s="14"/>
      <c r="I12" s="9"/>
      <c r="J12" s="9"/>
      <c r="K12" s="9"/>
      <c r="L12" s="14"/>
      <c r="M12" s="14"/>
      <c r="N12" s="14"/>
      <c r="O12" s="14"/>
      <c r="P12" s="14"/>
      <c r="Q12" s="14"/>
      <c r="R12" s="23"/>
      <c r="S12" s="15"/>
      <c r="T12" s="16"/>
      <c r="U12" s="58"/>
      <c r="V12" s="59">
        <v>50</v>
      </c>
      <c r="W12" s="59">
        <v>1</v>
      </c>
      <c r="X12" s="59">
        <v>50</v>
      </c>
      <c r="Y12" s="59">
        <v>1</v>
      </c>
      <c r="Z12" s="59">
        <v>50</v>
      </c>
      <c r="AA12" s="59">
        <v>1</v>
      </c>
      <c r="AB12" s="59">
        <v>50</v>
      </c>
      <c r="AC12" s="59">
        <v>1</v>
      </c>
      <c r="AD12" s="59">
        <v>50</v>
      </c>
      <c r="AE12" s="59">
        <v>1</v>
      </c>
      <c r="AF12" s="59">
        <v>50</v>
      </c>
      <c r="AG12" s="59">
        <v>1</v>
      </c>
      <c r="AH12" s="59">
        <v>50</v>
      </c>
      <c r="AI12" s="59">
        <v>1</v>
      </c>
      <c r="AJ12" s="82"/>
      <c r="AK12" s="83"/>
      <c r="AL12" s="75"/>
      <c r="AM12" s="75"/>
      <c r="AN12" s="75"/>
      <c r="AO12" s="75"/>
      <c r="AP12" s="75"/>
      <c r="AQ12" s="75"/>
      <c r="AR12" s="75"/>
      <c r="AS12" s="75"/>
      <c r="AT12" s="75"/>
      <c r="AU12" s="75"/>
    </row>
    <row r="13" spans="2:47" s="17" customFormat="1" x14ac:dyDescent="0.25">
      <c r="B13" s="13"/>
      <c r="C13" s="21"/>
      <c r="D13" s="22"/>
      <c r="E13" s="22"/>
      <c r="F13" s="22"/>
      <c r="G13" s="22"/>
      <c r="H13" s="14"/>
      <c r="I13" s="9"/>
      <c r="J13" s="9"/>
      <c r="K13" s="9"/>
      <c r="L13" s="14"/>
      <c r="M13" s="14"/>
      <c r="N13" s="14"/>
      <c r="O13" s="14"/>
      <c r="P13" s="14"/>
      <c r="Q13" s="14"/>
      <c r="R13" s="23"/>
      <c r="S13" s="15"/>
      <c r="T13" s="16"/>
      <c r="U13" s="58"/>
      <c r="V13" s="59">
        <v>25</v>
      </c>
      <c r="W13" s="59">
        <f>200-W11-W12</f>
        <v>101</v>
      </c>
      <c r="X13" s="59">
        <v>25</v>
      </c>
      <c r="Y13" s="59">
        <f>200-Y11-Y12</f>
        <v>103</v>
      </c>
      <c r="Z13" s="59">
        <v>25</v>
      </c>
      <c r="AA13" s="59">
        <f>200-AA11-AA12</f>
        <v>103</v>
      </c>
      <c r="AB13" s="59">
        <v>25</v>
      </c>
      <c r="AC13" s="59">
        <f>200-AC11-AC12</f>
        <v>96</v>
      </c>
      <c r="AD13" s="59">
        <v>25</v>
      </c>
      <c r="AE13" s="59">
        <f>200-AE11-AE12</f>
        <v>107</v>
      </c>
      <c r="AF13" s="59">
        <v>25</v>
      </c>
      <c r="AG13" s="59">
        <f>200-AG11-AG12</f>
        <v>109</v>
      </c>
      <c r="AH13" s="59">
        <v>25</v>
      </c>
      <c r="AI13" s="59">
        <f>200-AI11-AI12</f>
        <v>103</v>
      </c>
      <c r="AJ13" s="82"/>
      <c r="AK13" s="83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2:47" s="17" customFormat="1" x14ac:dyDescent="0.25">
      <c r="B14" s="13"/>
      <c r="C14" s="21"/>
      <c r="D14" s="22"/>
      <c r="E14" s="22"/>
      <c r="F14" s="22"/>
      <c r="G14" s="22"/>
      <c r="H14" s="14"/>
      <c r="I14" s="9"/>
      <c r="J14" s="9"/>
      <c r="K14" s="9"/>
      <c r="L14" s="14"/>
      <c r="M14" s="14"/>
      <c r="N14" s="14"/>
      <c r="O14" s="14"/>
      <c r="P14" s="14"/>
      <c r="Q14" s="14"/>
      <c r="R14" s="23"/>
      <c r="S14" s="15"/>
      <c r="T14" s="16"/>
      <c r="U14" s="58"/>
      <c r="V14" s="59">
        <v>100</v>
      </c>
      <c r="W14" s="59"/>
      <c r="X14" s="59">
        <v>100</v>
      </c>
      <c r="Y14" s="59"/>
      <c r="Z14" s="59">
        <v>100</v>
      </c>
      <c r="AA14" s="59"/>
      <c r="AB14" s="59">
        <v>100</v>
      </c>
      <c r="AC14" s="59"/>
      <c r="AD14" s="59">
        <v>100</v>
      </c>
      <c r="AE14" s="59"/>
      <c r="AF14" s="59">
        <v>100</v>
      </c>
      <c r="AG14" s="59"/>
      <c r="AH14" s="59">
        <v>100</v>
      </c>
      <c r="AI14" s="59"/>
      <c r="AJ14" s="82"/>
      <c r="AK14" s="83"/>
      <c r="AL14" s="75"/>
      <c r="AM14" s="75"/>
      <c r="AN14" s="75"/>
      <c r="AO14" s="75"/>
      <c r="AP14" s="75"/>
      <c r="AQ14" s="75"/>
      <c r="AR14" s="75"/>
      <c r="AS14" s="75"/>
      <c r="AT14" s="75"/>
      <c r="AU14" s="75"/>
    </row>
    <row r="15" spans="2:47" s="17" customFormat="1" x14ac:dyDescent="0.25">
      <c r="B15" s="13"/>
      <c r="C15" s="21"/>
      <c r="D15" s="22"/>
      <c r="E15" s="22"/>
      <c r="F15" s="22"/>
      <c r="G15" s="22"/>
      <c r="H15" s="14"/>
      <c r="I15" s="9"/>
      <c r="J15" s="9"/>
      <c r="K15" s="9"/>
      <c r="L15" s="14"/>
      <c r="M15" s="14"/>
      <c r="N15" s="14"/>
      <c r="O15" s="14"/>
      <c r="P15" s="14"/>
      <c r="Q15" s="14"/>
      <c r="R15" s="23"/>
      <c r="S15" s="15"/>
      <c r="T15" s="16"/>
      <c r="U15" s="58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82"/>
      <c r="AK15" s="83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2:47" s="17" customFormat="1" x14ac:dyDescent="0.25">
      <c r="B16" s="13"/>
      <c r="C16" s="21"/>
      <c r="D16" s="22"/>
      <c r="E16" s="22"/>
      <c r="F16" s="22"/>
      <c r="G16" s="22"/>
      <c r="H16" s="14"/>
      <c r="I16" s="9"/>
      <c r="J16" s="9"/>
      <c r="K16" s="9"/>
      <c r="L16" s="14"/>
      <c r="M16" s="14"/>
      <c r="N16" s="14"/>
      <c r="O16" s="14"/>
      <c r="P16" s="14"/>
      <c r="Q16" s="14"/>
      <c r="R16" s="23"/>
      <c r="S16" s="15"/>
      <c r="T16" s="16"/>
      <c r="U16" s="58"/>
      <c r="V16" s="60" t="str">
        <f>W11 &amp; "% complete"</f>
        <v>98% complete</v>
      </c>
      <c r="W16" s="61"/>
      <c r="X16" s="60" t="str">
        <f>Y11 &amp; "% complete"</f>
        <v>96% complete</v>
      </c>
      <c r="Y16" s="61"/>
      <c r="Z16" s="60" t="str">
        <f>AA11 &amp; "% complete"</f>
        <v>96% complete</v>
      </c>
      <c r="AA16" s="61"/>
      <c r="AB16" s="60" t="str">
        <f>AC11 &amp; "% complete"</f>
        <v>103% complete</v>
      </c>
      <c r="AC16" s="61"/>
      <c r="AD16" s="60" t="str">
        <f>AE11 &amp; "% complete"</f>
        <v>92% complete</v>
      </c>
      <c r="AE16" s="61"/>
      <c r="AF16" s="60" t="str">
        <f>AG11 &amp; "% complete"</f>
        <v>90% complete</v>
      </c>
      <c r="AG16" s="61"/>
      <c r="AH16" s="60" t="str">
        <f>AI11 &amp; "% complete"</f>
        <v>96% complete</v>
      </c>
      <c r="AI16" s="61"/>
      <c r="AJ16" s="82"/>
      <c r="AK16" s="83"/>
      <c r="AL16" s="75"/>
      <c r="AM16" s="75"/>
      <c r="AN16" s="75"/>
      <c r="AO16" s="75"/>
      <c r="AP16" s="75"/>
      <c r="AQ16" s="75"/>
      <c r="AR16" s="75"/>
      <c r="AS16" s="75"/>
      <c r="AT16" s="75"/>
      <c r="AU16" s="75"/>
    </row>
    <row r="17" spans="1:262" x14ac:dyDescent="0.25">
      <c r="B17" s="8"/>
      <c r="C17" s="21"/>
      <c r="D17" s="22"/>
      <c r="E17" s="22"/>
      <c r="F17" s="22"/>
      <c r="G17" s="22"/>
      <c r="H17" s="14"/>
      <c r="I17" s="14"/>
      <c r="J17" s="14"/>
      <c r="K17" s="14"/>
      <c r="L17" s="9"/>
      <c r="M17" s="9"/>
      <c r="N17" s="9"/>
      <c r="O17" s="9"/>
      <c r="P17" s="9"/>
      <c r="Q17" s="9"/>
      <c r="R17" s="24"/>
      <c r="S17" s="11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81"/>
    </row>
    <row r="18" spans="1:262" ht="15.75" thickBot="1" x14ac:dyDescent="0.3">
      <c r="B18" s="8"/>
      <c r="C18" s="25"/>
      <c r="D18" s="26"/>
      <c r="E18" s="26"/>
      <c r="F18" s="26"/>
      <c r="G18" s="26"/>
      <c r="H18" s="27"/>
      <c r="I18" s="27"/>
      <c r="J18" s="27"/>
      <c r="K18" s="27"/>
      <c r="L18" s="28"/>
      <c r="M18" s="28"/>
      <c r="N18" s="28"/>
      <c r="O18" s="28"/>
      <c r="P18" s="28"/>
      <c r="Q18" s="28"/>
      <c r="R18" s="29"/>
      <c r="S18" s="11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81"/>
    </row>
    <row r="19" spans="1:262" ht="7.5" customHeight="1" x14ac:dyDescent="0.25">
      <c r="B19" s="8"/>
      <c r="C19" s="9"/>
      <c r="D19" s="9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1"/>
    </row>
    <row r="20" spans="1:262" x14ac:dyDescent="0.25">
      <c r="B20" s="8"/>
      <c r="C20" s="101" t="s">
        <v>18</v>
      </c>
      <c r="D20" s="101" t="s">
        <v>0</v>
      </c>
      <c r="E20" s="101" t="s">
        <v>31</v>
      </c>
      <c r="F20" s="103" t="s">
        <v>23</v>
      </c>
      <c r="G20" s="104"/>
      <c r="H20" s="104"/>
      <c r="I20" s="104"/>
      <c r="J20" s="104"/>
      <c r="K20" s="105"/>
      <c r="L20" s="103" t="s">
        <v>48</v>
      </c>
      <c r="M20" s="104"/>
      <c r="N20" s="104"/>
      <c r="O20" s="104"/>
      <c r="P20" s="104"/>
      <c r="Q20" s="104"/>
      <c r="R20" s="105"/>
      <c r="S20" s="30"/>
      <c r="T20" s="31"/>
      <c r="U20" s="76"/>
    </row>
    <row r="21" spans="1:262" ht="38.25" x14ac:dyDescent="0.25">
      <c r="B21" s="8"/>
      <c r="C21" s="102"/>
      <c r="D21" s="102"/>
      <c r="E21" s="102"/>
      <c r="F21" s="32" t="s">
        <v>43</v>
      </c>
      <c r="G21" s="32" t="s">
        <v>24</v>
      </c>
      <c r="H21" s="32" t="s">
        <v>44</v>
      </c>
      <c r="I21" s="32" t="s">
        <v>41</v>
      </c>
      <c r="J21" s="32" t="s">
        <v>42</v>
      </c>
      <c r="K21" s="32" t="s">
        <v>50</v>
      </c>
      <c r="L21" s="32" t="s">
        <v>43</v>
      </c>
      <c r="M21" s="32" t="s">
        <v>24</v>
      </c>
      <c r="N21" s="32" t="s">
        <v>41</v>
      </c>
      <c r="O21" s="32" t="s">
        <v>42</v>
      </c>
      <c r="P21" s="32" t="s">
        <v>49</v>
      </c>
      <c r="Q21" s="32" t="s">
        <v>51</v>
      </c>
      <c r="R21" s="32" t="s">
        <v>52</v>
      </c>
      <c r="S21" s="33"/>
      <c r="T21" s="34"/>
      <c r="U21" s="77"/>
    </row>
    <row r="22" spans="1:262" ht="3" customHeight="1" x14ac:dyDescent="0.25">
      <c r="A22" s="17"/>
      <c r="B22" s="13"/>
      <c r="C22" s="14"/>
      <c r="D22" s="14"/>
      <c r="E22" s="35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5"/>
      <c r="T22" s="16"/>
      <c r="U22" s="78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83"/>
      <c r="AK22" s="83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</row>
    <row r="23" spans="1:262" ht="14.25" customHeight="1" x14ac:dyDescent="0.25">
      <c r="B23" s="8"/>
      <c r="C23" s="91" t="s">
        <v>17</v>
      </c>
      <c r="D23" s="36" t="s">
        <v>71</v>
      </c>
      <c r="E23" s="37" t="s">
        <v>32</v>
      </c>
      <c r="F23" s="38">
        <v>26</v>
      </c>
      <c r="G23" s="38">
        <v>9</v>
      </c>
      <c r="H23" s="39">
        <v>0.25</v>
      </c>
      <c r="I23" s="66">
        <f>F23*G23*H23</f>
        <v>58.5</v>
      </c>
      <c r="J23" s="94">
        <f>SUM(I23:I26)</f>
        <v>100.04400000000001</v>
      </c>
      <c r="K23" s="94">
        <f>ROUND(SUM(J23:J70),0)</f>
        <v>600</v>
      </c>
      <c r="L23" s="62">
        <v>28</v>
      </c>
      <c r="M23" s="54">
        <v>9</v>
      </c>
      <c r="N23" s="69">
        <f>L23*M23*H23</f>
        <v>63</v>
      </c>
      <c r="O23" s="85">
        <f>SUM(N23:N26)</f>
        <v>98.685000000000002</v>
      </c>
      <c r="P23" s="85">
        <f>SUM(O23:O70)</f>
        <v>577.54700000000003</v>
      </c>
      <c r="Q23" s="88">
        <f>O23/J23</f>
        <v>0.98641597697013306</v>
      </c>
      <c r="R23" s="88">
        <f>P23/K23</f>
        <v>0.96257833333333342</v>
      </c>
      <c r="S23" s="40"/>
      <c r="T23" s="41"/>
      <c r="U23" s="79"/>
    </row>
    <row r="24" spans="1:262" x14ac:dyDescent="0.25">
      <c r="B24" s="8"/>
      <c r="C24" s="92"/>
      <c r="D24" s="42" t="s">
        <v>72</v>
      </c>
      <c r="E24" s="43" t="s">
        <v>32</v>
      </c>
      <c r="F24" s="44">
        <v>3</v>
      </c>
      <c r="G24" s="44">
        <v>9</v>
      </c>
      <c r="H24" s="45">
        <v>0.1</v>
      </c>
      <c r="I24" s="67">
        <f t="shared" ref="I24:I70" si="0">F24*G24*H24</f>
        <v>2.7</v>
      </c>
      <c r="J24" s="95"/>
      <c r="K24" s="95"/>
      <c r="L24" s="63">
        <v>1</v>
      </c>
      <c r="M24" s="55">
        <v>9</v>
      </c>
      <c r="N24" s="70">
        <f t="shared" ref="N24:N70" si="1">L24*M24*H24</f>
        <v>0.9</v>
      </c>
      <c r="O24" s="86"/>
      <c r="P24" s="86"/>
      <c r="Q24" s="89"/>
      <c r="R24" s="89"/>
      <c r="S24" s="40"/>
      <c r="T24" s="41"/>
      <c r="U24" s="79"/>
    </row>
    <row r="25" spans="1:262" x14ac:dyDescent="0.25">
      <c r="B25" s="8"/>
      <c r="C25" s="92"/>
      <c r="D25" s="42" t="s">
        <v>16</v>
      </c>
      <c r="E25" s="43" t="s">
        <v>32</v>
      </c>
      <c r="F25" s="44">
        <v>3</v>
      </c>
      <c r="G25" s="44">
        <v>9</v>
      </c>
      <c r="H25" s="45">
        <v>0.1</v>
      </c>
      <c r="I25" s="67">
        <f t="shared" si="0"/>
        <v>2.7</v>
      </c>
      <c r="J25" s="95"/>
      <c r="K25" s="95"/>
      <c r="L25" s="63">
        <v>1</v>
      </c>
      <c r="M25" s="55">
        <v>9</v>
      </c>
      <c r="N25" s="70">
        <f t="shared" si="1"/>
        <v>0.9</v>
      </c>
      <c r="O25" s="86"/>
      <c r="P25" s="86"/>
      <c r="Q25" s="89"/>
      <c r="R25" s="89"/>
      <c r="S25" s="40"/>
      <c r="T25" s="41"/>
      <c r="U25" s="79"/>
    </row>
    <row r="26" spans="1:262" x14ac:dyDescent="0.25">
      <c r="B26" s="8"/>
      <c r="C26" s="93"/>
      <c r="D26" s="42" t="s">
        <v>45</v>
      </c>
      <c r="E26" s="43" t="s">
        <v>46</v>
      </c>
      <c r="F26" s="44">
        <f>8*200</f>
        <v>1600</v>
      </c>
      <c r="G26" s="44">
        <v>9</v>
      </c>
      <c r="H26" s="45">
        <v>2.5100000000000001E-3</v>
      </c>
      <c r="I26" s="67">
        <f t="shared" si="0"/>
        <v>36.143999999999998</v>
      </c>
      <c r="J26" s="96"/>
      <c r="K26" s="95"/>
      <c r="L26" s="63">
        <v>1500</v>
      </c>
      <c r="M26" s="55">
        <v>9</v>
      </c>
      <c r="N26" s="70">
        <f t="shared" si="1"/>
        <v>33.884999999999998</v>
      </c>
      <c r="O26" s="87"/>
      <c r="P26" s="86"/>
      <c r="Q26" s="90"/>
      <c r="R26" s="89"/>
      <c r="S26" s="40"/>
      <c r="T26" s="41"/>
      <c r="U26" s="79"/>
    </row>
    <row r="27" spans="1:262" x14ac:dyDescent="0.25">
      <c r="B27" s="8"/>
      <c r="C27" s="97" t="s">
        <v>21</v>
      </c>
      <c r="D27" s="36" t="s">
        <v>1</v>
      </c>
      <c r="E27" s="37" t="s">
        <v>38</v>
      </c>
      <c r="F27" s="38">
        <v>1</v>
      </c>
      <c r="G27" s="38">
        <v>8</v>
      </c>
      <c r="H27" s="39">
        <v>0.83250000000000002</v>
      </c>
      <c r="I27" s="66">
        <f t="shared" si="0"/>
        <v>6.66</v>
      </c>
      <c r="J27" s="94">
        <f>SUM(I27:I35)</f>
        <v>100.03999999999999</v>
      </c>
      <c r="K27" s="95"/>
      <c r="L27" s="62">
        <v>0.5</v>
      </c>
      <c r="M27" s="54">
        <v>8</v>
      </c>
      <c r="N27" s="69">
        <f t="shared" si="1"/>
        <v>3.33</v>
      </c>
      <c r="O27" s="85">
        <f>SUM(N27:N35)</f>
        <v>96.71</v>
      </c>
      <c r="P27" s="86"/>
      <c r="Q27" s="88">
        <f>O27/J27</f>
        <v>0.96671331467413035</v>
      </c>
      <c r="R27" s="89"/>
      <c r="S27" s="40"/>
      <c r="T27" s="41"/>
      <c r="U27" s="79"/>
    </row>
    <row r="28" spans="1:262" x14ac:dyDescent="0.25">
      <c r="B28" s="8"/>
      <c r="C28" s="97"/>
      <c r="D28" s="42" t="s">
        <v>70</v>
      </c>
      <c r="E28" s="43" t="s">
        <v>38</v>
      </c>
      <c r="F28" s="44">
        <v>1</v>
      </c>
      <c r="G28" s="44">
        <v>8</v>
      </c>
      <c r="H28" s="45">
        <f>H27</f>
        <v>0.83250000000000002</v>
      </c>
      <c r="I28" s="67">
        <f t="shared" si="0"/>
        <v>6.66</v>
      </c>
      <c r="J28" s="95"/>
      <c r="K28" s="95"/>
      <c r="L28" s="63">
        <v>1</v>
      </c>
      <c r="M28" s="55">
        <v>8</v>
      </c>
      <c r="N28" s="70">
        <f t="shared" si="1"/>
        <v>6.66</v>
      </c>
      <c r="O28" s="86"/>
      <c r="P28" s="86"/>
      <c r="Q28" s="89"/>
      <c r="R28" s="89"/>
      <c r="S28" s="40"/>
      <c r="T28" s="41"/>
      <c r="U28" s="79"/>
    </row>
    <row r="29" spans="1:262" x14ac:dyDescent="0.25">
      <c r="B29" s="8"/>
      <c r="C29" s="97"/>
      <c r="D29" s="42" t="s">
        <v>59</v>
      </c>
      <c r="E29" s="43" t="s">
        <v>38</v>
      </c>
      <c r="F29" s="44">
        <v>1</v>
      </c>
      <c r="G29" s="44">
        <v>8</v>
      </c>
      <c r="H29" s="45">
        <f t="shared" ref="H29:H32" si="2">H28</f>
        <v>0.83250000000000002</v>
      </c>
      <c r="I29" s="67">
        <f t="shared" si="0"/>
        <v>6.66</v>
      </c>
      <c r="J29" s="95"/>
      <c r="K29" s="95"/>
      <c r="L29" s="63">
        <v>1</v>
      </c>
      <c r="M29" s="55">
        <v>8</v>
      </c>
      <c r="N29" s="70">
        <f t="shared" si="1"/>
        <v>6.66</v>
      </c>
      <c r="O29" s="86"/>
      <c r="P29" s="86"/>
      <c r="Q29" s="89"/>
      <c r="R29" s="89"/>
      <c r="S29" s="40"/>
      <c r="T29" s="41"/>
      <c r="U29" s="79"/>
    </row>
    <row r="30" spans="1:262" x14ac:dyDescent="0.25">
      <c r="B30" s="8"/>
      <c r="C30" s="97"/>
      <c r="D30" s="42" t="s">
        <v>2</v>
      </c>
      <c r="E30" s="43" t="s">
        <v>38</v>
      </c>
      <c r="F30" s="44">
        <v>1</v>
      </c>
      <c r="G30" s="44">
        <v>8</v>
      </c>
      <c r="H30" s="45">
        <f t="shared" si="2"/>
        <v>0.83250000000000002</v>
      </c>
      <c r="I30" s="67">
        <f t="shared" si="0"/>
        <v>6.66</v>
      </c>
      <c r="J30" s="95"/>
      <c r="K30" s="95"/>
      <c r="L30" s="63">
        <v>1</v>
      </c>
      <c r="M30" s="55">
        <v>8</v>
      </c>
      <c r="N30" s="70">
        <f t="shared" si="1"/>
        <v>6.66</v>
      </c>
      <c r="O30" s="86"/>
      <c r="P30" s="86"/>
      <c r="Q30" s="89"/>
      <c r="R30" s="89"/>
      <c r="S30" s="40"/>
      <c r="T30" s="41"/>
      <c r="U30" s="79"/>
    </row>
    <row r="31" spans="1:262" x14ac:dyDescent="0.25">
      <c r="B31" s="8"/>
      <c r="C31" s="97"/>
      <c r="D31" s="42" t="s">
        <v>3</v>
      </c>
      <c r="E31" s="43" t="s">
        <v>38</v>
      </c>
      <c r="F31" s="44">
        <v>1</v>
      </c>
      <c r="G31" s="44">
        <v>8</v>
      </c>
      <c r="H31" s="45">
        <f t="shared" si="2"/>
        <v>0.83250000000000002</v>
      </c>
      <c r="I31" s="67">
        <f t="shared" si="0"/>
        <v>6.66</v>
      </c>
      <c r="J31" s="95"/>
      <c r="K31" s="95"/>
      <c r="L31" s="63">
        <v>1</v>
      </c>
      <c r="M31" s="55">
        <v>8</v>
      </c>
      <c r="N31" s="70">
        <f t="shared" si="1"/>
        <v>6.66</v>
      </c>
      <c r="O31" s="86"/>
      <c r="P31" s="86"/>
      <c r="Q31" s="89"/>
      <c r="R31" s="89"/>
      <c r="S31" s="40"/>
      <c r="T31" s="41"/>
      <c r="U31" s="79"/>
    </row>
    <row r="32" spans="1:262" x14ac:dyDescent="0.25">
      <c r="B32" s="8"/>
      <c r="C32" s="97"/>
      <c r="D32" s="42" t="s">
        <v>4</v>
      </c>
      <c r="E32" s="43" t="s">
        <v>38</v>
      </c>
      <c r="F32" s="44">
        <v>1</v>
      </c>
      <c r="G32" s="44">
        <v>8</v>
      </c>
      <c r="H32" s="45">
        <f t="shared" si="2"/>
        <v>0.83250000000000002</v>
      </c>
      <c r="I32" s="67">
        <f t="shared" si="0"/>
        <v>6.66</v>
      </c>
      <c r="J32" s="95"/>
      <c r="K32" s="95"/>
      <c r="L32" s="63">
        <v>1</v>
      </c>
      <c r="M32" s="55">
        <v>8</v>
      </c>
      <c r="N32" s="70">
        <f t="shared" si="1"/>
        <v>6.66</v>
      </c>
      <c r="O32" s="86"/>
      <c r="P32" s="86"/>
      <c r="Q32" s="89"/>
      <c r="R32" s="89"/>
      <c r="S32" s="40"/>
      <c r="T32" s="41"/>
      <c r="U32" s="79"/>
    </row>
    <row r="33" spans="2:21" x14ac:dyDescent="0.25">
      <c r="B33" s="8"/>
      <c r="C33" s="97"/>
      <c r="D33" s="42" t="s">
        <v>5</v>
      </c>
      <c r="E33" s="43" t="s">
        <v>34</v>
      </c>
      <c r="F33" s="44">
        <v>6</v>
      </c>
      <c r="G33" s="44">
        <v>8</v>
      </c>
      <c r="H33" s="45">
        <v>0.5</v>
      </c>
      <c r="I33" s="67">
        <f t="shared" si="0"/>
        <v>24</v>
      </c>
      <c r="J33" s="95"/>
      <c r="K33" s="95"/>
      <c r="L33" s="63">
        <v>6</v>
      </c>
      <c r="M33" s="55">
        <v>8</v>
      </c>
      <c r="N33" s="70">
        <f t="shared" si="1"/>
        <v>24</v>
      </c>
      <c r="O33" s="86"/>
      <c r="P33" s="86"/>
      <c r="Q33" s="89"/>
      <c r="R33" s="89"/>
      <c r="S33" s="40"/>
      <c r="T33" s="41"/>
      <c r="U33" s="79"/>
    </row>
    <row r="34" spans="2:21" x14ac:dyDescent="0.25">
      <c r="B34" s="8"/>
      <c r="C34" s="97"/>
      <c r="D34" s="42" t="s">
        <v>6</v>
      </c>
      <c r="E34" s="43" t="s">
        <v>33</v>
      </c>
      <c r="F34" s="44">
        <v>3</v>
      </c>
      <c r="G34" s="44">
        <v>8</v>
      </c>
      <c r="H34" s="45">
        <v>1.17</v>
      </c>
      <c r="I34" s="67">
        <f t="shared" si="0"/>
        <v>28.08</v>
      </c>
      <c r="J34" s="95"/>
      <c r="K34" s="95"/>
      <c r="L34" s="63">
        <v>3</v>
      </c>
      <c r="M34" s="55">
        <v>8</v>
      </c>
      <c r="N34" s="70">
        <f t="shared" si="1"/>
        <v>28.08</v>
      </c>
      <c r="O34" s="86"/>
      <c r="P34" s="86"/>
      <c r="Q34" s="89"/>
      <c r="R34" s="89"/>
      <c r="S34" s="40"/>
      <c r="T34" s="41"/>
      <c r="U34" s="79"/>
    </row>
    <row r="35" spans="2:21" x14ac:dyDescent="0.25">
      <c r="B35" s="8"/>
      <c r="C35" s="97"/>
      <c r="D35" s="42" t="s">
        <v>75</v>
      </c>
      <c r="E35" s="46" t="s">
        <v>36</v>
      </c>
      <c r="F35" s="44">
        <v>1</v>
      </c>
      <c r="G35" s="44">
        <v>8</v>
      </c>
      <c r="H35" s="45">
        <v>1</v>
      </c>
      <c r="I35" s="67">
        <f t="shared" si="0"/>
        <v>8</v>
      </c>
      <c r="J35" s="96"/>
      <c r="K35" s="95"/>
      <c r="L35" s="63">
        <v>1</v>
      </c>
      <c r="M35" s="55">
        <v>8</v>
      </c>
      <c r="N35" s="70">
        <f t="shared" si="1"/>
        <v>8</v>
      </c>
      <c r="O35" s="87"/>
      <c r="P35" s="86"/>
      <c r="Q35" s="90"/>
      <c r="R35" s="89"/>
      <c r="S35" s="40"/>
      <c r="T35" s="41"/>
      <c r="U35" s="79"/>
    </row>
    <row r="36" spans="2:21" x14ac:dyDescent="0.25">
      <c r="B36" s="8"/>
      <c r="C36" s="97" t="s">
        <v>20</v>
      </c>
      <c r="D36" s="36" t="s">
        <v>7</v>
      </c>
      <c r="E36" s="37" t="s">
        <v>38</v>
      </c>
      <c r="F36" s="38">
        <v>1</v>
      </c>
      <c r="G36" s="38">
        <v>8</v>
      </c>
      <c r="H36" s="39">
        <v>2.1749999999999998</v>
      </c>
      <c r="I36" s="66">
        <f t="shared" si="0"/>
        <v>17.399999999999999</v>
      </c>
      <c r="J36" s="94">
        <f>SUM(I36:I42)</f>
        <v>100</v>
      </c>
      <c r="K36" s="95"/>
      <c r="L36" s="62">
        <v>1</v>
      </c>
      <c r="M36" s="54">
        <v>8</v>
      </c>
      <c r="N36" s="69">
        <f t="shared" si="1"/>
        <v>17.399999999999999</v>
      </c>
      <c r="O36" s="85">
        <f>MIN(100,SUM(N36:N42))</f>
        <v>96.52000000000001</v>
      </c>
      <c r="P36" s="86"/>
      <c r="Q36" s="88">
        <f>O36/J36</f>
        <v>0.96520000000000006</v>
      </c>
      <c r="R36" s="89"/>
      <c r="S36" s="40"/>
      <c r="T36" s="41"/>
      <c r="U36" s="79"/>
    </row>
    <row r="37" spans="2:21" x14ac:dyDescent="0.25">
      <c r="B37" s="8"/>
      <c r="C37" s="97"/>
      <c r="D37" s="42" t="s">
        <v>8</v>
      </c>
      <c r="E37" s="43" t="s">
        <v>38</v>
      </c>
      <c r="F37" s="44">
        <v>1</v>
      </c>
      <c r="G37" s="44">
        <v>8</v>
      </c>
      <c r="H37" s="45">
        <f>H36</f>
        <v>2.1749999999999998</v>
      </c>
      <c r="I37" s="67">
        <f t="shared" si="0"/>
        <v>17.399999999999999</v>
      </c>
      <c r="J37" s="95"/>
      <c r="K37" s="95"/>
      <c r="L37" s="63">
        <v>1</v>
      </c>
      <c r="M37" s="55">
        <v>8</v>
      </c>
      <c r="N37" s="70">
        <f t="shared" si="1"/>
        <v>17.399999999999999</v>
      </c>
      <c r="O37" s="86"/>
      <c r="P37" s="86"/>
      <c r="Q37" s="89"/>
      <c r="R37" s="89"/>
      <c r="S37" s="40"/>
      <c r="T37" s="41"/>
      <c r="U37" s="79"/>
    </row>
    <row r="38" spans="2:21" x14ac:dyDescent="0.25">
      <c r="B38" s="8"/>
      <c r="C38" s="97"/>
      <c r="D38" s="42" t="s">
        <v>9</v>
      </c>
      <c r="E38" s="43" t="s">
        <v>38</v>
      </c>
      <c r="F38" s="44">
        <v>1</v>
      </c>
      <c r="G38" s="44">
        <v>8</v>
      </c>
      <c r="H38" s="45">
        <f t="shared" ref="H38:H40" si="3">H37</f>
        <v>2.1749999999999998</v>
      </c>
      <c r="I38" s="67">
        <f t="shared" si="0"/>
        <v>17.399999999999999</v>
      </c>
      <c r="J38" s="95"/>
      <c r="K38" s="95"/>
      <c r="L38" s="63">
        <v>0.8</v>
      </c>
      <c r="M38" s="55">
        <v>8</v>
      </c>
      <c r="N38" s="70">
        <f t="shared" si="1"/>
        <v>13.92</v>
      </c>
      <c r="O38" s="86"/>
      <c r="P38" s="86"/>
      <c r="Q38" s="89"/>
      <c r="R38" s="89"/>
      <c r="S38" s="40"/>
      <c r="T38" s="41"/>
      <c r="U38" s="79"/>
    </row>
    <row r="39" spans="2:21" x14ac:dyDescent="0.25">
      <c r="B39" s="8"/>
      <c r="C39" s="97"/>
      <c r="D39" s="42" t="s">
        <v>10</v>
      </c>
      <c r="E39" s="43" t="s">
        <v>38</v>
      </c>
      <c r="F39" s="44">
        <v>1</v>
      </c>
      <c r="G39" s="44">
        <v>8</v>
      </c>
      <c r="H39" s="45">
        <f t="shared" si="3"/>
        <v>2.1749999999999998</v>
      </c>
      <c r="I39" s="67">
        <f t="shared" si="0"/>
        <v>17.399999999999999</v>
      </c>
      <c r="J39" s="95"/>
      <c r="K39" s="95"/>
      <c r="L39" s="63">
        <v>1</v>
      </c>
      <c r="M39" s="55">
        <v>8</v>
      </c>
      <c r="N39" s="70">
        <f t="shared" si="1"/>
        <v>17.399999999999999</v>
      </c>
      <c r="O39" s="86"/>
      <c r="P39" s="86"/>
      <c r="Q39" s="89"/>
      <c r="R39" s="89"/>
      <c r="S39" s="40"/>
      <c r="T39" s="41"/>
      <c r="U39" s="79"/>
    </row>
    <row r="40" spans="2:21" x14ac:dyDescent="0.25">
      <c r="B40" s="8"/>
      <c r="C40" s="97"/>
      <c r="D40" s="42" t="s">
        <v>11</v>
      </c>
      <c r="E40" s="43" t="s">
        <v>38</v>
      </c>
      <c r="F40" s="44">
        <v>1</v>
      </c>
      <c r="G40" s="44">
        <v>8</v>
      </c>
      <c r="H40" s="45">
        <f t="shared" si="3"/>
        <v>2.1749999999999998</v>
      </c>
      <c r="I40" s="67">
        <f t="shared" si="0"/>
        <v>17.399999999999999</v>
      </c>
      <c r="J40" s="95"/>
      <c r="K40" s="95"/>
      <c r="L40" s="63">
        <v>1</v>
      </c>
      <c r="M40" s="55">
        <v>8</v>
      </c>
      <c r="N40" s="70">
        <f t="shared" si="1"/>
        <v>17.399999999999999</v>
      </c>
      <c r="O40" s="86"/>
      <c r="P40" s="86"/>
      <c r="Q40" s="89"/>
      <c r="R40" s="89"/>
      <c r="S40" s="40"/>
      <c r="T40" s="41"/>
      <c r="U40" s="79"/>
    </row>
    <row r="41" spans="2:21" x14ac:dyDescent="0.25">
      <c r="B41" s="8"/>
      <c r="C41" s="97"/>
      <c r="D41" s="42" t="s">
        <v>74</v>
      </c>
      <c r="E41" s="43" t="s">
        <v>36</v>
      </c>
      <c r="F41" s="44">
        <v>1</v>
      </c>
      <c r="G41" s="44">
        <v>2</v>
      </c>
      <c r="H41" s="45">
        <v>2.5</v>
      </c>
      <c r="I41" s="67">
        <f t="shared" si="0"/>
        <v>5</v>
      </c>
      <c r="J41" s="95"/>
      <c r="K41" s="95"/>
      <c r="L41" s="63">
        <v>1</v>
      </c>
      <c r="M41" s="55">
        <v>2</v>
      </c>
      <c r="N41" s="70">
        <f t="shared" si="1"/>
        <v>5</v>
      </c>
      <c r="O41" s="86"/>
      <c r="P41" s="86"/>
      <c r="Q41" s="89"/>
      <c r="R41" s="89"/>
      <c r="S41" s="40"/>
      <c r="T41" s="41"/>
      <c r="U41" s="79"/>
    </row>
    <row r="42" spans="2:21" x14ac:dyDescent="0.25">
      <c r="B42" s="8"/>
      <c r="C42" s="97"/>
      <c r="D42" s="42" t="s">
        <v>76</v>
      </c>
      <c r="E42" s="46" t="s">
        <v>36</v>
      </c>
      <c r="F42" s="44">
        <v>1</v>
      </c>
      <c r="G42" s="44">
        <v>8</v>
      </c>
      <c r="H42" s="45">
        <v>1</v>
      </c>
      <c r="I42" s="67">
        <f t="shared" si="0"/>
        <v>8</v>
      </c>
      <c r="J42" s="96"/>
      <c r="K42" s="95"/>
      <c r="L42" s="63">
        <v>1</v>
      </c>
      <c r="M42" s="55">
        <v>8</v>
      </c>
      <c r="N42" s="70">
        <f t="shared" si="1"/>
        <v>8</v>
      </c>
      <c r="O42" s="87"/>
      <c r="P42" s="86"/>
      <c r="Q42" s="90"/>
      <c r="R42" s="89"/>
      <c r="S42" s="40"/>
      <c r="T42" s="41"/>
      <c r="U42" s="79"/>
    </row>
    <row r="43" spans="2:21" x14ac:dyDescent="0.25">
      <c r="B43" s="8"/>
      <c r="C43" s="97" t="s">
        <v>61</v>
      </c>
      <c r="D43" s="36" t="s">
        <v>62</v>
      </c>
      <c r="E43" s="43" t="s">
        <v>38</v>
      </c>
      <c r="F43" s="38">
        <v>1</v>
      </c>
      <c r="G43" s="38">
        <v>8</v>
      </c>
      <c r="H43" s="39">
        <v>1.2150000000000001</v>
      </c>
      <c r="I43" s="66">
        <f t="shared" ref="I43:I52" si="4">F43*G43*H43</f>
        <v>9.7200000000000006</v>
      </c>
      <c r="J43" s="94">
        <f>SUM(I43:I52)</f>
        <v>100.04</v>
      </c>
      <c r="K43" s="95"/>
      <c r="L43" s="62">
        <v>1</v>
      </c>
      <c r="M43" s="54">
        <v>8</v>
      </c>
      <c r="N43" s="69">
        <f t="shared" ref="N43:N52" si="5">L43*M43*H43</f>
        <v>9.7200000000000006</v>
      </c>
      <c r="O43" s="85">
        <f>SUM(N43:N52)</f>
        <v>92.04</v>
      </c>
      <c r="P43" s="86"/>
      <c r="Q43" s="88">
        <f>O43/J43</f>
        <v>0.92003198720511792</v>
      </c>
      <c r="R43" s="89"/>
      <c r="S43" s="40"/>
      <c r="T43" s="41"/>
      <c r="U43" s="79"/>
    </row>
    <row r="44" spans="2:21" x14ac:dyDescent="0.25">
      <c r="B44" s="8"/>
      <c r="C44" s="97"/>
      <c r="D44" s="42" t="s">
        <v>83</v>
      </c>
      <c r="E44" s="43" t="s">
        <v>38</v>
      </c>
      <c r="F44" s="44">
        <v>1</v>
      </c>
      <c r="G44" s="44">
        <v>8</v>
      </c>
      <c r="H44" s="45">
        <f>H43</f>
        <v>1.2150000000000001</v>
      </c>
      <c r="I44" s="67">
        <f t="shared" si="4"/>
        <v>9.7200000000000006</v>
      </c>
      <c r="J44" s="95"/>
      <c r="K44" s="95"/>
      <c r="L44" s="63">
        <v>1</v>
      </c>
      <c r="M44" s="55">
        <v>8</v>
      </c>
      <c r="N44" s="70">
        <f t="shared" si="5"/>
        <v>9.7200000000000006</v>
      </c>
      <c r="O44" s="86"/>
      <c r="P44" s="86"/>
      <c r="Q44" s="89"/>
      <c r="R44" s="89"/>
      <c r="S44" s="40"/>
      <c r="T44" s="41"/>
      <c r="U44" s="79"/>
    </row>
    <row r="45" spans="2:21" x14ac:dyDescent="0.25">
      <c r="B45" s="8"/>
      <c r="C45" s="97"/>
      <c r="D45" s="42" t="s">
        <v>63</v>
      </c>
      <c r="E45" s="43" t="s">
        <v>38</v>
      </c>
      <c r="F45" s="44">
        <v>1</v>
      </c>
      <c r="G45" s="44">
        <v>8</v>
      </c>
      <c r="H45" s="45">
        <f t="shared" ref="H45:H49" si="6">H44</f>
        <v>1.2150000000000001</v>
      </c>
      <c r="I45" s="67">
        <f t="shared" si="4"/>
        <v>9.7200000000000006</v>
      </c>
      <c r="J45" s="95"/>
      <c r="K45" s="95"/>
      <c r="L45" s="63">
        <v>1</v>
      </c>
      <c r="M45" s="55">
        <v>8</v>
      </c>
      <c r="N45" s="70">
        <f t="shared" si="5"/>
        <v>9.7200000000000006</v>
      </c>
      <c r="O45" s="86"/>
      <c r="P45" s="86"/>
      <c r="Q45" s="89"/>
      <c r="R45" s="89"/>
      <c r="S45" s="40"/>
      <c r="T45" s="41"/>
      <c r="U45" s="79"/>
    </row>
    <row r="46" spans="2:21" x14ac:dyDescent="0.25">
      <c r="B46" s="8"/>
      <c r="C46" s="97"/>
      <c r="D46" s="42" t="s">
        <v>64</v>
      </c>
      <c r="E46" s="43" t="s">
        <v>38</v>
      </c>
      <c r="F46" s="44">
        <v>1</v>
      </c>
      <c r="G46" s="44">
        <v>8</v>
      </c>
      <c r="H46" s="45">
        <f t="shared" si="6"/>
        <v>1.2150000000000001</v>
      </c>
      <c r="I46" s="67">
        <f t="shared" si="4"/>
        <v>9.7200000000000006</v>
      </c>
      <c r="J46" s="95"/>
      <c r="K46" s="95"/>
      <c r="L46" s="63">
        <v>1</v>
      </c>
      <c r="M46" s="55">
        <v>8</v>
      </c>
      <c r="N46" s="70">
        <f t="shared" si="5"/>
        <v>9.7200000000000006</v>
      </c>
      <c r="O46" s="86"/>
      <c r="P46" s="86"/>
      <c r="Q46" s="89"/>
      <c r="R46" s="89"/>
      <c r="S46" s="40"/>
      <c r="T46" s="41"/>
      <c r="U46" s="79"/>
    </row>
    <row r="47" spans="2:21" x14ac:dyDescent="0.25">
      <c r="B47" s="8"/>
      <c r="C47" s="97"/>
      <c r="D47" s="42" t="s">
        <v>65</v>
      </c>
      <c r="E47" s="43" t="s">
        <v>38</v>
      </c>
      <c r="F47" s="44">
        <v>1</v>
      </c>
      <c r="G47" s="44">
        <v>8</v>
      </c>
      <c r="H47" s="45">
        <f t="shared" si="6"/>
        <v>1.2150000000000001</v>
      </c>
      <c r="I47" s="67">
        <f t="shared" si="4"/>
        <v>9.7200000000000006</v>
      </c>
      <c r="J47" s="95"/>
      <c r="K47" s="95"/>
      <c r="L47" s="63">
        <v>1</v>
      </c>
      <c r="M47" s="55">
        <v>8</v>
      </c>
      <c r="N47" s="70">
        <f t="shared" si="5"/>
        <v>9.7200000000000006</v>
      </c>
      <c r="O47" s="86"/>
      <c r="P47" s="86"/>
      <c r="Q47" s="89"/>
      <c r="R47" s="89"/>
      <c r="S47" s="40"/>
      <c r="T47" s="41"/>
      <c r="U47" s="79"/>
    </row>
    <row r="48" spans="2:21" x14ac:dyDescent="0.25">
      <c r="B48" s="8"/>
      <c r="C48" s="97"/>
      <c r="D48" s="42" t="s">
        <v>82</v>
      </c>
      <c r="E48" s="43" t="s">
        <v>38</v>
      </c>
      <c r="F48" s="44">
        <v>1</v>
      </c>
      <c r="G48" s="44">
        <v>8</v>
      </c>
      <c r="H48" s="45">
        <f t="shared" si="6"/>
        <v>1.2150000000000001</v>
      </c>
      <c r="I48" s="67">
        <f t="shared" si="4"/>
        <v>9.7200000000000006</v>
      </c>
      <c r="J48" s="95"/>
      <c r="K48" s="95"/>
      <c r="L48" s="63">
        <v>1</v>
      </c>
      <c r="M48" s="55">
        <v>8</v>
      </c>
      <c r="N48" s="70">
        <f t="shared" si="5"/>
        <v>9.7200000000000006</v>
      </c>
      <c r="O48" s="86"/>
      <c r="P48" s="86"/>
      <c r="Q48" s="89"/>
      <c r="R48" s="89"/>
      <c r="S48" s="40"/>
      <c r="T48" s="41"/>
      <c r="U48" s="79"/>
    </row>
    <row r="49" spans="2:21" x14ac:dyDescent="0.25">
      <c r="B49" s="8"/>
      <c r="C49" s="97"/>
      <c r="D49" s="42" t="s">
        <v>66</v>
      </c>
      <c r="E49" s="43" t="s">
        <v>38</v>
      </c>
      <c r="F49" s="44">
        <v>1</v>
      </c>
      <c r="G49" s="44">
        <v>8</v>
      </c>
      <c r="H49" s="45">
        <f t="shared" si="6"/>
        <v>1.2150000000000001</v>
      </c>
      <c r="I49" s="67">
        <f t="shared" si="4"/>
        <v>9.7200000000000006</v>
      </c>
      <c r="J49" s="95"/>
      <c r="K49" s="95"/>
      <c r="L49" s="63">
        <v>1</v>
      </c>
      <c r="M49" s="55">
        <v>8</v>
      </c>
      <c r="N49" s="70">
        <f t="shared" si="5"/>
        <v>9.7200000000000006</v>
      </c>
      <c r="O49" s="86"/>
      <c r="P49" s="86"/>
      <c r="Q49" s="89"/>
      <c r="R49" s="89"/>
      <c r="S49" s="40"/>
      <c r="T49" s="41"/>
      <c r="U49" s="79"/>
    </row>
    <row r="50" spans="2:21" x14ac:dyDescent="0.25">
      <c r="B50" s="8"/>
      <c r="C50" s="97"/>
      <c r="D50" s="42" t="s">
        <v>67</v>
      </c>
      <c r="E50" s="43" t="s">
        <v>33</v>
      </c>
      <c r="F50" s="44">
        <v>1</v>
      </c>
      <c r="G50" s="44">
        <v>8</v>
      </c>
      <c r="H50" s="45">
        <v>1</v>
      </c>
      <c r="I50" s="67">
        <f t="shared" si="4"/>
        <v>8</v>
      </c>
      <c r="J50" s="95"/>
      <c r="K50" s="95"/>
      <c r="L50" s="63">
        <v>1</v>
      </c>
      <c r="M50" s="55">
        <v>8</v>
      </c>
      <c r="N50" s="70">
        <f t="shared" si="5"/>
        <v>8</v>
      </c>
      <c r="O50" s="86"/>
      <c r="P50" s="86"/>
      <c r="Q50" s="89"/>
      <c r="R50" s="89"/>
      <c r="S50" s="40"/>
      <c r="T50" s="41"/>
      <c r="U50" s="79"/>
    </row>
    <row r="51" spans="2:21" x14ac:dyDescent="0.25">
      <c r="B51" s="8"/>
      <c r="C51" s="97"/>
      <c r="D51" s="42" t="s">
        <v>68</v>
      </c>
      <c r="E51" s="43" t="s">
        <v>33</v>
      </c>
      <c r="F51" s="44">
        <v>1</v>
      </c>
      <c r="G51" s="44">
        <v>8</v>
      </c>
      <c r="H51" s="45">
        <v>1</v>
      </c>
      <c r="I51" s="67">
        <f t="shared" si="4"/>
        <v>8</v>
      </c>
      <c r="J51" s="95"/>
      <c r="K51" s="95"/>
      <c r="L51" s="63">
        <v>1</v>
      </c>
      <c r="M51" s="55">
        <v>8</v>
      </c>
      <c r="N51" s="70">
        <f t="shared" si="5"/>
        <v>8</v>
      </c>
      <c r="O51" s="86"/>
      <c r="P51" s="86"/>
      <c r="Q51" s="89"/>
      <c r="R51" s="89"/>
      <c r="S51" s="40"/>
      <c r="T51" s="41"/>
      <c r="U51" s="79"/>
    </row>
    <row r="52" spans="2:21" x14ac:dyDescent="0.25">
      <c r="B52" s="8"/>
      <c r="C52" s="97"/>
      <c r="D52" s="42" t="s">
        <v>69</v>
      </c>
      <c r="E52" s="43" t="s">
        <v>33</v>
      </c>
      <c r="F52" s="44">
        <v>1</v>
      </c>
      <c r="G52" s="44">
        <v>8</v>
      </c>
      <c r="H52" s="45">
        <v>2</v>
      </c>
      <c r="I52" s="67">
        <f t="shared" si="4"/>
        <v>16</v>
      </c>
      <c r="J52" s="96"/>
      <c r="K52" s="95"/>
      <c r="L52" s="63">
        <v>0.5</v>
      </c>
      <c r="M52" s="55">
        <v>8</v>
      </c>
      <c r="N52" s="70">
        <f t="shared" si="5"/>
        <v>8</v>
      </c>
      <c r="O52" s="87"/>
      <c r="P52" s="86"/>
      <c r="Q52" s="90"/>
      <c r="R52" s="89"/>
      <c r="S52" s="40"/>
      <c r="T52" s="41"/>
      <c r="U52" s="79"/>
    </row>
    <row r="53" spans="2:21" x14ac:dyDescent="0.25">
      <c r="B53" s="8"/>
      <c r="C53" s="97" t="s">
        <v>22</v>
      </c>
      <c r="D53" s="36" t="s">
        <v>12</v>
      </c>
      <c r="E53" s="37" t="s">
        <v>32</v>
      </c>
      <c r="F53" s="38">
        <v>8</v>
      </c>
      <c r="G53" s="38">
        <v>9</v>
      </c>
      <c r="H53" s="39">
        <v>0.61099999999999999</v>
      </c>
      <c r="I53" s="66">
        <f t="shared" si="0"/>
        <v>43.991999999999997</v>
      </c>
      <c r="J53" s="94">
        <f>SUM(I53:I59)</f>
        <v>99.99199999999999</v>
      </c>
      <c r="K53" s="95"/>
      <c r="L53" s="62">
        <v>8</v>
      </c>
      <c r="M53" s="54">
        <v>9</v>
      </c>
      <c r="N53" s="69">
        <f t="shared" si="1"/>
        <v>43.991999999999997</v>
      </c>
      <c r="O53" s="85">
        <f>SUM(N53:N59)</f>
        <v>103.49199999999999</v>
      </c>
      <c r="P53" s="86"/>
      <c r="Q53" s="88">
        <f>O53/J53</f>
        <v>1.0350028002240179</v>
      </c>
      <c r="R53" s="89"/>
      <c r="S53" s="40"/>
      <c r="T53" s="41"/>
      <c r="U53" s="79"/>
    </row>
    <row r="54" spans="2:21" x14ac:dyDescent="0.25">
      <c r="B54" s="8"/>
      <c r="C54" s="97"/>
      <c r="D54" s="42" t="s">
        <v>13</v>
      </c>
      <c r="E54" s="43" t="s">
        <v>32</v>
      </c>
      <c r="F54" s="44">
        <v>1</v>
      </c>
      <c r="G54" s="65">
        <v>9</v>
      </c>
      <c r="H54" s="45">
        <v>1</v>
      </c>
      <c r="I54" s="67">
        <f t="shared" si="0"/>
        <v>9</v>
      </c>
      <c r="J54" s="95"/>
      <c r="K54" s="95"/>
      <c r="L54" s="63">
        <v>1</v>
      </c>
      <c r="M54" s="55">
        <v>9</v>
      </c>
      <c r="N54" s="70">
        <f t="shared" si="1"/>
        <v>9</v>
      </c>
      <c r="O54" s="86"/>
      <c r="P54" s="86"/>
      <c r="Q54" s="89"/>
      <c r="R54" s="89"/>
      <c r="S54" s="40"/>
      <c r="T54" s="41"/>
      <c r="U54" s="79"/>
    </row>
    <row r="55" spans="2:21" x14ac:dyDescent="0.25">
      <c r="B55" s="8"/>
      <c r="C55" s="97"/>
      <c r="D55" s="42" t="s">
        <v>14</v>
      </c>
      <c r="E55" s="43" t="s">
        <v>32</v>
      </c>
      <c r="F55" s="44">
        <v>1</v>
      </c>
      <c r="G55" s="65">
        <v>9</v>
      </c>
      <c r="H55" s="45">
        <v>1</v>
      </c>
      <c r="I55" s="67">
        <f t="shared" si="0"/>
        <v>9</v>
      </c>
      <c r="J55" s="95"/>
      <c r="K55" s="95"/>
      <c r="L55" s="63">
        <v>1</v>
      </c>
      <c r="M55" s="55">
        <v>9</v>
      </c>
      <c r="N55" s="70">
        <f t="shared" si="1"/>
        <v>9</v>
      </c>
      <c r="O55" s="86"/>
      <c r="P55" s="86"/>
      <c r="Q55" s="89"/>
      <c r="R55" s="89"/>
      <c r="S55" s="40"/>
      <c r="T55" s="41"/>
      <c r="U55" s="79"/>
    </row>
    <row r="56" spans="2:21" x14ac:dyDescent="0.25">
      <c r="B56" s="8"/>
      <c r="C56" s="97"/>
      <c r="D56" s="42" t="s">
        <v>15</v>
      </c>
      <c r="E56" s="43" t="s">
        <v>32</v>
      </c>
      <c r="F56" s="44">
        <v>1</v>
      </c>
      <c r="G56" s="65">
        <v>9</v>
      </c>
      <c r="H56" s="45">
        <v>1</v>
      </c>
      <c r="I56" s="67">
        <f t="shared" si="0"/>
        <v>9</v>
      </c>
      <c r="J56" s="95"/>
      <c r="K56" s="95"/>
      <c r="L56" s="63">
        <v>1</v>
      </c>
      <c r="M56" s="55">
        <v>9</v>
      </c>
      <c r="N56" s="70">
        <f t="shared" si="1"/>
        <v>9</v>
      </c>
      <c r="O56" s="86"/>
      <c r="P56" s="86"/>
      <c r="Q56" s="89"/>
      <c r="R56" s="89"/>
      <c r="S56" s="40"/>
      <c r="T56" s="41"/>
      <c r="U56" s="79"/>
    </row>
    <row r="57" spans="2:21" x14ac:dyDescent="0.25">
      <c r="B57" s="8"/>
      <c r="C57" s="97"/>
      <c r="D57" s="42" t="s">
        <v>73</v>
      </c>
      <c r="E57" s="43" t="s">
        <v>37</v>
      </c>
      <c r="F57" s="44">
        <v>3</v>
      </c>
      <c r="G57" s="44">
        <v>7</v>
      </c>
      <c r="H57" s="45">
        <v>0.5</v>
      </c>
      <c r="I57" s="67">
        <f t="shared" si="0"/>
        <v>10.5</v>
      </c>
      <c r="J57" s="95"/>
      <c r="K57" s="95"/>
      <c r="L57" s="63">
        <v>2</v>
      </c>
      <c r="M57" s="55">
        <v>7</v>
      </c>
      <c r="N57" s="70">
        <f t="shared" si="1"/>
        <v>7</v>
      </c>
      <c r="O57" s="86"/>
      <c r="P57" s="86"/>
      <c r="Q57" s="89"/>
      <c r="R57" s="89"/>
      <c r="S57" s="40"/>
      <c r="T57" s="41"/>
      <c r="U57" s="79"/>
    </row>
    <row r="58" spans="2:21" x14ac:dyDescent="0.25">
      <c r="B58" s="8"/>
      <c r="C58" s="97"/>
      <c r="D58" s="42" t="s">
        <v>84</v>
      </c>
      <c r="E58" s="43" t="s">
        <v>77</v>
      </c>
      <c r="F58" s="44">
        <v>2</v>
      </c>
      <c r="G58" s="44">
        <v>7</v>
      </c>
      <c r="H58" s="45">
        <v>1</v>
      </c>
      <c r="I58" s="67">
        <f t="shared" ref="I58" si="7">F58*G58*H58</f>
        <v>14</v>
      </c>
      <c r="J58" s="95"/>
      <c r="K58" s="95"/>
      <c r="L58" s="63">
        <v>3</v>
      </c>
      <c r="M58" s="55">
        <v>7</v>
      </c>
      <c r="N58" s="70">
        <f t="shared" ref="N58" si="8">L58*M58*H58</f>
        <v>21</v>
      </c>
      <c r="O58" s="86"/>
      <c r="P58" s="86"/>
      <c r="Q58" s="89"/>
      <c r="R58" s="89"/>
      <c r="S58" s="40"/>
      <c r="T58" s="41"/>
      <c r="U58" s="79"/>
    </row>
    <row r="59" spans="2:21" ht="12.75" customHeight="1" x14ac:dyDescent="0.25">
      <c r="B59" s="8"/>
      <c r="C59" s="97"/>
      <c r="D59" s="47" t="s">
        <v>78</v>
      </c>
      <c r="E59" s="46" t="s">
        <v>36</v>
      </c>
      <c r="F59" s="48">
        <v>1</v>
      </c>
      <c r="G59" s="48">
        <v>9</v>
      </c>
      <c r="H59" s="49">
        <v>0.5</v>
      </c>
      <c r="I59" s="68">
        <f t="shared" si="0"/>
        <v>4.5</v>
      </c>
      <c r="J59" s="96"/>
      <c r="K59" s="95"/>
      <c r="L59" s="64">
        <v>1</v>
      </c>
      <c r="M59" s="56">
        <v>9</v>
      </c>
      <c r="N59" s="71">
        <f t="shared" si="1"/>
        <v>4.5</v>
      </c>
      <c r="O59" s="87"/>
      <c r="P59" s="86"/>
      <c r="Q59" s="90"/>
      <c r="R59" s="89"/>
      <c r="S59" s="40"/>
      <c r="T59" s="41"/>
      <c r="U59" s="79"/>
    </row>
    <row r="60" spans="2:21" x14ac:dyDescent="0.25">
      <c r="B60" s="8"/>
      <c r="C60" s="91" t="s">
        <v>85</v>
      </c>
      <c r="D60" s="36" t="s">
        <v>28</v>
      </c>
      <c r="E60" s="37" t="s">
        <v>35</v>
      </c>
      <c r="F60" s="38">
        <v>1</v>
      </c>
      <c r="G60" s="38">
        <v>9</v>
      </c>
      <c r="H60" s="39">
        <v>0.2</v>
      </c>
      <c r="I60" s="66">
        <f t="shared" si="0"/>
        <v>1.8</v>
      </c>
      <c r="J60" s="94">
        <f>SUM(I60:I70)</f>
        <v>100</v>
      </c>
      <c r="K60" s="95"/>
      <c r="L60" s="62">
        <v>1</v>
      </c>
      <c r="M60" s="54">
        <v>9</v>
      </c>
      <c r="N60" s="69">
        <f t="shared" si="1"/>
        <v>1.8</v>
      </c>
      <c r="O60" s="85">
        <f>SUM(N60:N70)</f>
        <v>90.1</v>
      </c>
      <c r="P60" s="86"/>
      <c r="Q60" s="88">
        <f>O60/J60</f>
        <v>0.90099999999999991</v>
      </c>
      <c r="R60" s="89"/>
      <c r="S60" s="40"/>
      <c r="T60" s="41"/>
      <c r="U60" s="79"/>
    </row>
    <row r="61" spans="2:21" x14ac:dyDescent="0.25">
      <c r="B61" s="8"/>
      <c r="C61" s="92"/>
      <c r="D61" s="42" t="s">
        <v>87</v>
      </c>
      <c r="E61" s="43" t="s">
        <v>37</v>
      </c>
      <c r="F61" s="44">
        <v>12</v>
      </c>
      <c r="G61" s="44">
        <v>1</v>
      </c>
      <c r="H61" s="45">
        <v>0.2</v>
      </c>
      <c r="I61" s="67">
        <f t="shared" si="0"/>
        <v>2.4000000000000004</v>
      </c>
      <c r="J61" s="95"/>
      <c r="K61" s="95"/>
      <c r="L61" s="63">
        <v>12</v>
      </c>
      <c r="M61" s="55">
        <v>1</v>
      </c>
      <c r="N61" s="70">
        <f t="shared" si="1"/>
        <v>2.4000000000000004</v>
      </c>
      <c r="O61" s="86"/>
      <c r="P61" s="86"/>
      <c r="Q61" s="89"/>
      <c r="R61" s="89"/>
      <c r="S61" s="40"/>
      <c r="T61" s="41"/>
      <c r="U61" s="79"/>
    </row>
    <row r="62" spans="2:21" x14ac:dyDescent="0.25">
      <c r="B62" s="8"/>
      <c r="C62" s="92"/>
      <c r="D62" s="42" t="s">
        <v>88</v>
      </c>
      <c r="E62" s="43" t="s">
        <v>37</v>
      </c>
      <c r="F62" s="44">
        <v>8</v>
      </c>
      <c r="G62" s="44">
        <v>1</v>
      </c>
      <c r="H62" s="45">
        <v>1.5</v>
      </c>
      <c r="I62" s="67">
        <f t="shared" si="0"/>
        <v>12</v>
      </c>
      <c r="J62" s="95"/>
      <c r="K62" s="95"/>
      <c r="L62" s="63">
        <v>7</v>
      </c>
      <c r="M62" s="55">
        <v>1</v>
      </c>
      <c r="N62" s="70">
        <f t="shared" si="1"/>
        <v>10.5</v>
      </c>
      <c r="O62" s="86"/>
      <c r="P62" s="86"/>
      <c r="Q62" s="89"/>
      <c r="R62" s="89"/>
      <c r="S62" s="40"/>
      <c r="T62" s="41"/>
      <c r="U62" s="79"/>
    </row>
    <row r="63" spans="2:21" x14ac:dyDescent="0.25">
      <c r="B63" s="8"/>
      <c r="C63" s="92"/>
      <c r="D63" s="42" t="s">
        <v>27</v>
      </c>
      <c r="E63" s="43" t="s">
        <v>37</v>
      </c>
      <c r="F63" s="44">
        <v>8</v>
      </c>
      <c r="G63" s="44">
        <v>1</v>
      </c>
      <c r="H63" s="45">
        <v>0.2</v>
      </c>
      <c r="I63" s="67">
        <f t="shared" si="0"/>
        <v>1.6</v>
      </c>
      <c r="J63" s="95"/>
      <c r="K63" s="95"/>
      <c r="L63" s="63">
        <v>8</v>
      </c>
      <c r="M63" s="55">
        <v>1</v>
      </c>
      <c r="N63" s="70">
        <f t="shared" si="1"/>
        <v>1.6</v>
      </c>
      <c r="O63" s="86"/>
      <c r="P63" s="86"/>
      <c r="Q63" s="89"/>
      <c r="R63" s="89"/>
      <c r="S63" s="40"/>
      <c r="T63" s="41"/>
      <c r="U63" s="79"/>
    </row>
    <row r="64" spans="2:21" x14ac:dyDescent="0.25">
      <c r="B64" s="8"/>
      <c r="C64" s="92"/>
      <c r="D64" s="42" t="s">
        <v>25</v>
      </c>
      <c r="E64" s="43" t="s">
        <v>39</v>
      </c>
      <c r="F64" s="44">
        <v>4</v>
      </c>
      <c r="G64" s="44">
        <v>9</v>
      </c>
      <c r="H64" s="45">
        <v>0.5</v>
      </c>
      <c r="I64" s="67">
        <f t="shared" si="0"/>
        <v>18</v>
      </c>
      <c r="J64" s="95"/>
      <c r="K64" s="95"/>
      <c r="L64" s="63">
        <v>4</v>
      </c>
      <c r="M64" s="55">
        <v>9</v>
      </c>
      <c r="N64" s="70">
        <f t="shared" si="1"/>
        <v>18</v>
      </c>
      <c r="O64" s="86"/>
      <c r="P64" s="86"/>
      <c r="Q64" s="89"/>
      <c r="R64" s="89"/>
      <c r="S64" s="40"/>
      <c r="T64" s="41"/>
      <c r="U64" s="79"/>
    </row>
    <row r="65" spans="2:21" ht="14.25" customHeight="1" x14ac:dyDescent="0.25">
      <c r="B65" s="8"/>
      <c r="C65" s="92"/>
      <c r="D65" s="42" t="s">
        <v>60</v>
      </c>
      <c r="E65" s="43" t="s">
        <v>47</v>
      </c>
      <c r="F65" s="44">
        <v>3</v>
      </c>
      <c r="G65" s="44">
        <v>9</v>
      </c>
      <c r="H65" s="45">
        <v>1</v>
      </c>
      <c r="I65" s="67">
        <f>F65*G65*H65</f>
        <v>27</v>
      </c>
      <c r="J65" s="95"/>
      <c r="K65" s="95"/>
      <c r="L65" s="63">
        <v>3</v>
      </c>
      <c r="M65" s="55">
        <v>9</v>
      </c>
      <c r="N65" s="70">
        <f t="shared" si="1"/>
        <v>27</v>
      </c>
      <c r="O65" s="86"/>
      <c r="P65" s="86"/>
      <c r="Q65" s="89"/>
      <c r="R65" s="89"/>
      <c r="S65" s="40"/>
      <c r="T65" s="41"/>
      <c r="U65" s="79"/>
    </row>
    <row r="66" spans="2:21" ht="14.25" customHeight="1" x14ac:dyDescent="0.25">
      <c r="B66" s="8"/>
      <c r="C66" s="92"/>
      <c r="D66" s="42" t="s">
        <v>86</v>
      </c>
      <c r="E66" s="43" t="s">
        <v>47</v>
      </c>
      <c r="F66" s="44">
        <v>2</v>
      </c>
      <c r="G66" s="44">
        <v>5</v>
      </c>
      <c r="H66" s="45">
        <v>1</v>
      </c>
      <c r="I66" s="67">
        <f>F66*G66*H66</f>
        <v>10</v>
      </c>
      <c r="J66" s="95"/>
      <c r="K66" s="95"/>
      <c r="L66" s="63">
        <v>1</v>
      </c>
      <c r="M66" s="55">
        <v>5</v>
      </c>
      <c r="N66" s="70">
        <f t="shared" ref="N66" si="9">L66*M66*H66</f>
        <v>5</v>
      </c>
      <c r="O66" s="86"/>
      <c r="P66" s="86"/>
      <c r="Q66" s="89"/>
      <c r="R66" s="89"/>
      <c r="S66" s="40"/>
      <c r="T66" s="41"/>
      <c r="U66" s="79"/>
    </row>
    <row r="67" spans="2:21" x14ac:dyDescent="0.25">
      <c r="B67" s="8"/>
      <c r="C67" s="92"/>
      <c r="D67" s="42" t="s">
        <v>26</v>
      </c>
      <c r="E67" s="43" t="s">
        <v>37</v>
      </c>
      <c r="F67" s="44">
        <v>4</v>
      </c>
      <c r="G67" s="44">
        <v>1</v>
      </c>
      <c r="H67" s="45">
        <v>2</v>
      </c>
      <c r="I67" s="67">
        <f t="shared" si="0"/>
        <v>8</v>
      </c>
      <c r="J67" s="95"/>
      <c r="K67" s="95"/>
      <c r="L67" s="63">
        <v>3</v>
      </c>
      <c r="M67" s="55">
        <v>1</v>
      </c>
      <c r="N67" s="70">
        <f t="shared" si="1"/>
        <v>6</v>
      </c>
      <c r="O67" s="86"/>
      <c r="P67" s="86"/>
      <c r="Q67" s="89"/>
      <c r="R67" s="89"/>
      <c r="S67" s="40"/>
      <c r="T67" s="41"/>
      <c r="U67" s="79"/>
    </row>
    <row r="68" spans="2:21" x14ac:dyDescent="0.25">
      <c r="B68" s="8"/>
      <c r="C68" s="92"/>
      <c r="D68" s="42" t="s">
        <v>79</v>
      </c>
      <c r="E68" s="43" t="s">
        <v>32</v>
      </c>
      <c r="F68" s="44">
        <v>2</v>
      </c>
      <c r="G68" s="44">
        <v>9</v>
      </c>
      <c r="H68" s="45">
        <v>0.5</v>
      </c>
      <c r="I68" s="67">
        <f t="shared" si="0"/>
        <v>9</v>
      </c>
      <c r="J68" s="95"/>
      <c r="K68" s="95"/>
      <c r="L68" s="63">
        <v>1</v>
      </c>
      <c r="M68" s="55">
        <v>9</v>
      </c>
      <c r="N68" s="70">
        <f t="shared" si="1"/>
        <v>4.5</v>
      </c>
      <c r="O68" s="86"/>
      <c r="P68" s="86"/>
      <c r="Q68" s="89"/>
      <c r="R68" s="89"/>
      <c r="S68" s="40"/>
      <c r="T68" s="41"/>
      <c r="U68" s="79"/>
    </row>
    <row r="69" spans="2:21" x14ac:dyDescent="0.25">
      <c r="B69" s="8"/>
      <c r="C69" s="92"/>
      <c r="D69" s="42" t="s">
        <v>30</v>
      </c>
      <c r="E69" s="43" t="s">
        <v>32</v>
      </c>
      <c r="F69" s="44">
        <v>2</v>
      </c>
      <c r="G69" s="44">
        <v>1</v>
      </c>
      <c r="H69" s="45">
        <v>2</v>
      </c>
      <c r="I69" s="67">
        <f t="shared" si="0"/>
        <v>4</v>
      </c>
      <c r="J69" s="95"/>
      <c r="K69" s="95"/>
      <c r="L69" s="63">
        <v>2</v>
      </c>
      <c r="M69" s="55">
        <v>1</v>
      </c>
      <c r="N69" s="70">
        <f t="shared" si="1"/>
        <v>4</v>
      </c>
      <c r="O69" s="86"/>
      <c r="P69" s="86"/>
      <c r="Q69" s="89"/>
      <c r="R69" s="89"/>
      <c r="S69" s="40"/>
      <c r="T69" s="41"/>
      <c r="U69" s="79"/>
    </row>
    <row r="70" spans="2:21" x14ac:dyDescent="0.25">
      <c r="B70" s="8"/>
      <c r="C70" s="93"/>
      <c r="D70" s="47" t="s">
        <v>29</v>
      </c>
      <c r="E70" s="46" t="s">
        <v>40</v>
      </c>
      <c r="F70" s="48">
        <v>2</v>
      </c>
      <c r="G70" s="48">
        <v>1</v>
      </c>
      <c r="H70" s="49">
        <v>3.1</v>
      </c>
      <c r="I70" s="68">
        <f t="shared" si="0"/>
        <v>6.2</v>
      </c>
      <c r="J70" s="96"/>
      <c r="K70" s="96"/>
      <c r="L70" s="64">
        <v>3</v>
      </c>
      <c r="M70" s="56">
        <v>1</v>
      </c>
      <c r="N70" s="71">
        <f t="shared" si="1"/>
        <v>9.3000000000000007</v>
      </c>
      <c r="O70" s="87"/>
      <c r="P70" s="87"/>
      <c r="Q70" s="90"/>
      <c r="R70" s="90"/>
      <c r="S70" s="40"/>
      <c r="T70" s="41"/>
      <c r="U70" s="79"/>
    </row>
    <row r="71" spans="2:21" ht="5.25" customHeight="1" thickBot="1" x14ac:dyDescent="0.3">
      <c r="B71" s="50"/>
      <c r="C71" s="28"/>
      <c r="D71" s="28"/>
      <c r="E71" s="51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52"/>
    </row>
  </sheetData>
  <mergeCells count="40">
    <mergeCell ref="AH9:AI9"/>
    <mergeCell ref="D20:D21"/>
    <mergeCell ref="E20:E21"/>
    <mergeCell ref="O23:O26"/>
    <mergeCell ref="O27:O35"/>
    <mergeCell ref="F20:K20"/>
    <mergeCell ref="K23:K70"/>
    <mergeCell ref="L20:R20"/>
    <mergeCell ref="J23:J26"/>
    <mergeCell ref="O53:O59"/>
    <mergeCell ref="O60:O70"/>
    <mergeCell ref="Q23:Q26"/>
    <mergeCell ref="Q27:Q35"/>
    <mergeCell ref="AF9:AG9"/>
    <mergeCell ref="V9:W9"/>
    <mergeCell ref="X9:Y9"/>
    <mergeCell ref="C5:R5"/>
    <mergeCell ref="C36:C42"/>
    <mergeCell ref="C53:C59"/>
    <mergeCell ref="C20:C21"/>
    <mergeCell ref="J53:J59"/>
    <mergeCell ref="C27:C35"/>
    <mergeCell ref="C23:C26"/>
    <mergeCell ref="O36:O42"/>
    <mergeCell ref="C60:C70"/>
    <mergeCell ref="J27:J35"/>
    <mergeCell ref="J36:J42"/>
    <mergeCell ref="Q36:Q42"/>
    <mergeCell ref="Q53:Q59"/>
    <mergeCell ref="Q60:Q70"/>
    <mergeCell ref="J60:J70"/>
    <mergeCell ref="C43:C52"/>
    <mergeCell ref="J43:J52"/>
    <mergeCell ref="O43:O52"/>
    <mergeCell ref="Q43:Q52"/>
    <mergeCell ref="AD9:AE9"/>
    <mergeCell ref="Z9:AA9"/>
    <mergeCell ref="AB9:AC9"/>
    <mergeCell ref="P23:P70"/>
    <mergeCell ref="R23:R70"/>
  </mergeCells>
  <dataValidations count="1">
    <dataValidation type="list" allowBlank="1" showInputMessage="1" showErrorMessage="1" sqref="D8:D18">
      <formula1>"Jul-2016,Aug-2016,Sep-2016,Oct-2016,Nov-2016, Dec-2016,Jan-2017,Feb-2017,Mar-2017"</formula1>
    </dataValidation>
  </dataValidations>
  <pageMargins left="0.7" right="0.7" top="0.75" bottom="0.75" header="0.3" footer="0.3"/>
  <pageSetup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Scorecard</vt:lpstr>
      <vt:lpstr>Scorecard!Print_Area</vt:lpstr>
    </vt:vector>
  </TitlesOfParts>
  <Company>Amazon.com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Reference</dc:creator>
  <cp:lastModifiedBy>Subbarao, Vasuki</cp:lastModifiedBy>
  <cp:lastPrinted>2020-06-22T04:59:51Z</cp:lastPrinted>
  <dcterms:created xsi:type="dcterms:W3CDTF">2016-06-01T01:41:23Z</dcterms:created>
  <dcterms:modified xsi:type="dcterms:W3CDTF">2020-08-24T00:43:36Z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